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Ley de ingresos 2025\"/>
    </mc:Choice>
  </mc:AlternateContent>
  <xr:revisionPtr revIDLastSave="0" documentId="13_ncr:1_{EDF2845B-C553-4BD9-B63E-D6138BC2CB6E}" xr6:coauthVersionLast="47" xr6:coauthVersionMax="47" xr10:uidLastSave="{00000000-0000-0000-0000-000000000000}"/>
  <bookViews>
    <workbookView xWindow="-108" yWindow="-108" windowWidth="23256" windowHeight="12456" tabRatio="761" xr2:uid="{00000000-000D-0000-FFFF-FFFF00000000}"/>
  </bookViews>
  <sheets>
    <sheet name="Anexo 4- Calendario de Ingresos" sheetId="5" r:id="rId1"/>
  </sheets>
  <definedNames>
    <definedName name="_xlnm.Print_Area" localSheetId="0">'Anexo 4- Calendario de Ingresos'!$A$1:$S$219</definedName>
    <definedName name="calendario">#REF!</definedName>
    <definedName name="_xlnm.Print_Titles" localSheetId="0">'Anexo 4- Calendario de Ingresos'!$1:$10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9" i="5" l="1"/>
  <c r="G218" i="5" s="1"/>
  <c r="S218" i="5"/>
  <c r="R218" i="5"/>
  <c r="Q218" i="5"/>
  <c r="P218" i="5"/>
  <c r="O218" i="5"/>
  <c r="N218" i="5"/>
  <c r="M218" i="5"/>
  <c r="L218" i="5"/>
  <c r="K218" i="5"/>
  <c r="J218" i="5"/>
  <c r="I218" i="5"/>
  <c r="H218" i="5"/>
  <c r="G216" i="5"/>
  <c r="G215" i="5"/>
  <c r="G214" i="5"/>
  <c r="G213" i="5"/>
  <c r="G211" i="5"/>
  <c r="G210" i="5"/>
  <c r="G209" i="5"/>
  <c r="S208" i="5"/>
  <c r="R208" i="5"/>
  <c r="Q208" i="5"/>
  <c r="P208" i="5"/>
  <c r="O208" i="5"/>
  <c r="N208" i="5"/>
  <c r="M208" i="5"/>
  <c r="L208" i="5"/>
  <c r="K208" i="5"/>
  <c r="J208" i="5"/>
  <c r="I208" i="5"/>
  <c r="H208" i="5"/>
  <c r="G206" i="5"/>
  <c r="G205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0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8" i="5"/>
  <c r="G187" i="5"/>
  <c r="G186" i="5"/>
  <c r="G185" i="5"/>
  <c r="G184" i="5"/>
  <c r="G183" i="5"/>
  <c r="G182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0" i="5"/>
  <c r="G179" i="5"/>
  <c r="G178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6" i="5"/>
  <c r="G175" i="5"/>
  <c r="G173" i="5"/>
  <c r="G172" i="5"/>
  <c r="G171" i="5"/>
  <c r="G170" i="5"/>
  <c r="G169" i="5"/>
  <c r="G168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1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58" i="5"/>
  <c r="G157" i="5"/>
  <c r="G156" i="5"/>
  <c r="G155" i="5"/>
  <c r="G154" i="5"/>
  <c r="G153" i="5"/>
  <c r="G152" i="5"/>
  <c r="S151" i="5"/>
  <c r="R151" i="5"/>
  <c r="R150" i="5" s="1"/>
  <c r="Q151" i="5"/>
  <c r="Q150" i="5" s="1"/>
  <c r="P151" i="5"/>
  <c r="P150" i="5" s="1"/>
  <c r="O151" i="5"/>
  <c r="O150" i="5" s="1"/>
  <c r="N151" i="5"/>
  <c r="N150" i="5" s="1"/>
  <c r="M151" i="5"/>
  <c r="M150" i="5" s="1"/>
  <c r="L151" i="5"/>
  <c r="L150" i="5" s="1"/>
  <c r="K151" i="5"/>
  <c r="K150" i="5" s="1"/>
  <c r="J151" i="5"/>
  <c r="J150" i="5" s="1"/>
  <c r="I151" i="5"/>
  <c r="I150" i="5" s="1"/>
  <c r="H151" i="5"/>
  <c r="H150" i="5" s="1"/>
  <c r="S150" i="5"/>
  <c r="G148" i="5"/>
  <c r="G147" i="5"/>
  <c r="G146" i="5"/>
  <c r="S145" i="5"/>
  <c r="S144" i="5" s="1"/>
  <c r="R145" i="5"/>
  <c r="R144" i="5" s="1"/>
  <c r="Q145" i="5"/>
  <c r="Q144" i="5" s="1"/>
  <c r="P145" i="5"/>
  <c r="P144" i="5" s="1"/>
  <c r="O145" i="5"/>
  <c r="O144" i="5" s="1"/>
  <c r="N145" i="5"/>
  <c r="N144" i="5" s="1"/>
  <c r="M145" i="5"/>
  <c r="M144" i="5" s="1"/>
  <c r="L145" i="5"/>
  <c r="L144" i="5" s="1"/>
  <c r="K145" i="5"/>
  <c r="K144" i="5" s="1"/>
  <c r="J145" i="5"/>
  <c r="J144" i="5" s="1"/>
  <c r="I145" i="5"/>
  <c r="I144" i="5" s="1"/>
  <c r="H145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8" i="5"/>
  <c r="G127" i="5"/>
  <c r="G126" i="5"/>
  <c r="G125" i="5"/>
  <c r="G124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2" i="5"/>
  <c r="G121" i="5"/>
  <c r="G120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8" i="5"/>
  <c r="G117" i="5" s="1"/>
  <c r="S117" i="5"/>
  <c r="R117" i="5"/>
  <c r="Q117" i="5"/>
  <c r="P117" i="5"/>
  <c r="O117" i="5"/>
  <c r="N117" i="5"/>
  <c r="M117" i="5"/>
  <c r="L117" i="5"/>
  <c r="K117" i="5"/>
  <c r="J117" i="5"/>
  <c r="I117" i="5"/>
  <c r="H117" i="5"/>
  <c r="G115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3" i="5"/>
  <c r="G112" i="5"/>
  <c r="G111" i="5"/>
  <c r="G110" i="5"/>
  <c r="G109" i="5"/>
  <c r="G108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6" i="5"/>
  <c r="G105" i="5" s="1"/>
  <c r="S105" i="5"/>
  <c r="R105" i="5"/>
  <c r="Q105" i="5"/>
  <c r="P105" i="5"/>
  <c r="O105" i="5"/>
  <c r="N105" i="5"/>
  <c r="M105" i="5"/>
  <c r="L105" i="5"/>
  <c r="K105" i="5"/>
  <c r="J105" i="5"/>
  <c r="I105" i="5"/>
  <c r="H105" i="5"/>
  <c r="G104" i="5"/>
  <c r="G103" i="5" s="1"/>
  <c r="S103" i="5"/>
  <c r="R103" i="5"/>
  <c r="Q103" i="5"/>
  <c r="P103" i="5"/>
  <c r="O103" i="5"/>
  <c r="N103" i="5"/>
  <c r="M103" i="5"/>
  <c r="L103" i="5"/>
  <c r="K103" i="5"/>
  <c r="J103" i="5"/>
  <c r="I103" i="5"/>
  <c r="H103" i="5"/>
  <c r="G102" i="5"/>
  <c r="G101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99" i="5"/>
  <c r="G98" i="5"/>
  <c r="S97" i="5"/>
  <c r="R97" i="5"/>
  <c r="Q97" i="5"/>
  <c r="P97" i="5"/>
  <c r="O97" i="5"/>
  <c r="N97" i="5"/>
  <c r="M97" i="5"/>
  <c r="L97" i="5"/>
  <c r="K97" i="5"/>
  <c r="J97" i="5"/>
  <c r="I97" i="5"/>
  <c r="H97" i="5"/>
  <c r="G96" i="5"/>
  <c r="G95" i="5"/>
  <c r="S94" i="5"/>
  <c r="R94" i="5"/>
  <c r="Q94" i="5"/>
  <c r="P94" i="5"/>
  <c r="O94" i="5"/>
  <c r="N94" i="5"/>
  <c r="M94" i="5"/>
  <c r="L94" i="5"/>
  <c r="K94" i="5"/>
  <c r="J94" i="5"/>
  <c r="I94" i="5"/>
  <c r="H94" i="5"/>
  <c r="G93" i="5"/>
  <c r="G92" i="5"/>
  <c r="S91" i="5"/>
  <c r="R91" i="5"/>
  <c r="Q91" i="5"/>
  <c r="P91" i="5"/>
  <c r="O91" i="5"/>
  <c r="N91" i="5"/>
  <c r="M91" i="5"/>
  <c r="L91" i="5"/>
  <c r="K91" i="5"/>
  <c r="J91" i="5"/>
  <c r="I91" i="5"/>
  <c r="H91" i="5"/>
  <c r="G90" i="5"/>
  <c r="G89" i="5" s="1"/>
  <c r="S89" i="5"/>
  <c r="R89" i="5"/>
  <c r="Q89" i="5"/>
  <c r="P89" i="5"/>
  <c r="O89" i="5"/>
  <c r="N89" i="5"/>
  <c r="M89" i="5"/>
  <c r="L89" i="5"/>
  <c r="K89" i="5"/>
  <c r="J89" i="5"/>
  <c r="I89" i="5"/>
  <c r="H89" i="5"/>
  <c r="G88" i="5"/>
  <c r="G87" i="5" s="1"/>
  <c r="S87" i="5"/>
  <c r="R87" i="5"/>
  <c r="Q87" i="5"/>
  <c r="P87" i="5"/>
  <c r="O87" i="5"/>
  <c r="N87" i="5"/>
  <c r="M87" i="5"/>
  <c r="L87" i="5"/>
  <c r="K87" i="5"/>
  <c r="J87" i="5"/>
  <c r="I87" i="5"/>
  <c r="H87" i="5"/>
  <c r="R82" i="5"/>
  <c r="Q82" i="5"/>
  <c r="P82" i="5"/>
  <c r="O82" i="5"/>
  <c r="N82" i="5"/>
  <c r="M82" i="5"/>
  <c r="L82" i="5"/>
  <c r="J82" i="5"/>
  <c r="I82" i="5"/>
  <c r="H82" i="5"/>
  <c r="G85" i="5"/>
  <c r="G84" i="5"/>
  <c r="G83" i="5"/>
  <c r="S82" i="5"/>
  <c r="K82" i="5"/>
  <c r="G81" i="5"/>
  <c r="G80" i="5"/>
  <c r="S79" i="5"/>
  <c r="R79" i="5"/>
  <c r="Q79" i="5"/>
  <c r="P79" i="5"/>
  <c r="O79" i="5"/>
  <c r="N79" i="5"/>
  <c r="M79" i="5"/>
  <c r="L79" i="5"/>
  <c r="K79" i="5"/>
  <c r="J79" i="5"/>
  <c r="I79" i="5"/>
  <c r="H79" i="5"/>
  <c r="G78" i="5"/>
  <c r="G77" i="5"/>
  <c r="S76" i="5"/>
  <c r="S72" i="5" s="1"/>
  <c r="R76" i="5"/>
  <c r="R72" i="5" s="1"/>
  <c r="Q76" i="5"/>
  <c r="Q72" i="5" s="1"/>
  <c r="P76" i="5"/>
  <c r="P72" i="5" s="1"/>
  <c r="O76" i="5"/>
  <c r="O72" i="5" s="1"/>
  <c r="N76" i="5"/>
  <c r="N72" i="5" s="1"/>
  <c r="M76" i="5"/>
  <c r="M72" i="5" s="1"/>
  <c r="L76" i="5"/>
  <c r="L72" i="5" s="1"/>
  <c r="K76" i="5"/>
  <c r="K72" i="5" s="1"/>
  <c r="J76" i="5"/>
  <c r="J72" i="5" s="1"/>
  <c r="I76" i="5"/>
  <c r="I72" i="5" s="1"/>
  <c r="H76" i="5"/>
  <c r="H72" i="5" s="1"/>
  <c r="G75" i="5"/>
  <c r="G74" i="5"/>
  <c r="G73" i="5"/>
  <c r="G71" i="5"/>
  <c r="G70" i="5"/>
  <c r="S69" i="5"/>
  <c r="R69" i="5"/>
  <c r="Q69" i="5"/>
  <c r="P69" i="5"/>
  <c r="O69" i="5"/>
  <c r="N69" i="5"/>
  <c r="M69" i="5"/>
  <c r="L69" i="5"/>
  <c r="K69" i="5"/>
  <c r="J69" i="5"/>
  <c r="I69" i="5"/>
  <c r="H69" i="5"/>
  <c r="G68" i="5"/>
  <c r="G67" i="5"/>
  <c r="G66" i="5"/>
  <c r="S65" i="5"/>
  <c r="R65" i="5"/>
  <c r="Q65" i="5"/>
  <c r="P65" i="5"/>
  <c r="O65" i="5"/>
  <c r="N65" i="5"/>
  <c r="M65" i="5"/>
  <c r="L65" i="5"/>
  <c r="K65" i="5"/>
  <c r="J65" i="5"/>
  <c r="I65" i="5"/>
  <c r="H65" i="5"/>
  <c r="G64" i="5"/>
  <c r="G63" i="5"/>
  <c r="S62" i="5"/>
  <c r="R62" i="5"/>
  <c r="Q62" i="5"/>
  <c r="P62" i="5"/>
  <c r="O62" i="5"/>
  <c r="N62" i="5"/>
  <c r="M62" i="5"/>
  <c r="L62" i="5"/>
  <c r="K62" i="5"/>
  <c r="J62" i="5"/>
  <c r="I62" i="5"/>
  <c r="H62" i="5"/>
  <c r="G61" i="5"/>
  <c r="G60" i="5" s="1"/>
  <c r="G59" i="5" s="1"/>
  <c r="S60" i="5"/>
  <c r="R60" i="5"/>
  <c r="R59" i="5" s="1"/>
  <c r="Q60" i="5"/>
  <c r="Q59" i="5" s="1"/>
  <c r="P60" i="5"/>
  <c r="P59" i="5" s="1"/>
  <c r="O60" i="5"/>
  <c r="O59" i="5" s="1"/>
  <c r="N60" i="5"/>
  <c r="N59" i="5" s="1"/>
  <c r="M60" i="5"/>
  <c r="M59" i="5" s="1"/>
  <c r="L60" i="5"/>
  <c r="L59" i="5" s="1"/>
  <c r="K60" i="5"/>
  <c r="K59" i="5" s="1"/>
  <c r="J60" i="5"/>
  <c r="J59" i="5" s="1"/>
  <c r="I60" i="5"/>
  <c r="I59" i="5" s="1"/>
  <c r="H60" i="5"/>
  <c r="S59" i="5"/>
  <c r="G57" i="5"/>
  <c r="G56" i="5"/>
  <c r="G55" i="5"/>
  <c r="G54" i="5"/>
  <c r="G53" i="5"/>
  <c r="G52" i="5"/>
  <c r="G51" i="5"/>
  <c r="G50" i="5"/>
  <c r="S49" i="5"/>
  <c r="R49" i="5"/>
  <c r="Q49" i="5"/>
  <c r="P49" i="5"/>
  <c r="O49" i="5"/>
  <c r="N49" i="5"/>
  <c r="M49" i="5"/>
  <c r="L49" i="5"/>
  <c r="K49" i="5"/>
  <c r="J49" i="5"/>
  <c r="I49" i="5"/>
  <c r="H49" i="5"/>
  <c r="G48" i="5"/>
  <c r="G47" i="5"/>
  <c r="G46" i="5"/>
  <c r="G45" i="5"/>
  <c r="S44" i="5"/>
  <c r="R44" i="5"/>
  <c r="Q44" i="5"/>
  <c r="P44" i="5"/>
  <c r="O44" i="5"/>
  <c r="N44" i="5"/>
  <c r="M44" i="5"/>
  <c r="L44" i="5"/>
  <c r="K44" i="5"/>
  <c r="J44" i="5"/>
  <c r="I44" i="5"/>
  <c r="H44" i="5"/>
  <c r="G40" i="5"/>
  <c r="G39" i="5" s="1"/>
  <c r="S39" i="5"/>
  <c r="R39" i="5"/>
  <c r="Q39" i="5"/>
  <c r="P39" i="5"/>
  <c r="O39" i="5"/>
  <c r="N39" i="5"/>
  <c r="M39" i="5"/>
  <c r="L39" i="5"/>
  <c r="K39" i="5"/>
  <c r="J39" i="5"/>
  <c r="I39" i="5"/>
  <c r="H39" i="5"/>
  <c r="G37" i="5"/>
  <c r="G36" i="5" s="1"/>
  <c r="S36" i="5"/>
  <c r="R36" i="5"/>
  <c r="Q36" i="5"/>
  <c r="P36" i="5"/>
  <c r="O36" i="5"/>
  <c r="N36" i="5"/>
  <c r="M36" i="5"/>
  <c r="L36" i="5"/>
  <c r="K36" i="5"/>
  <c r="J36" i="5"/>
  <c r="I36" i="5"/>
  <c r="H36" i="5"/>
  <c r="G34" i="5"/>
  <c r="G33" i="5"/>
  <c r="S32" i="5"/>
  <c r="R32" i="5"/>
  <c r="Q32" i="5"/>
  <c r="P32" i="5"/>
  <c r="O32" i="5"/>
  <c r="N32" i="5"/>
  <c r="M32" i="5"/>
  <c r="L32" i="5"/>
  <c r="K32" i="5"/>
  <c r="J32" i="5"/>
  <c r="I32" i="5"/>
  <c r="H32" i="5"/>
  <c r="G31" i="5"/>
  <c r="G30" i="5"/>
  <c r="G29" i="5" s="1"/>
  <c r="S29" i="5"/>
  <c r="R29" i="5"/>
  <c r="Q29" i="5"/>
  <c r="P29" i="5"/>
  <c r="O29" i="5"/>
  <c r="N29" i="5"/>
  <c r="M29" i="5"/>
  <c r="L29" i="5"/>
  <c r="K29" i="5"/>
  <c r="J29" i="5"/>
  <c r="I29" i="5"/>
  <c r="H29" i="5"/>
  <c r="G28" i="5"/>
  <c r="G27" i="5" s="1"/>
  <c r="S27" i="5"/>
  <c r="R27" i="5"/>
  <c r="Q27" i="5"/>
  <c r="P27" i="5"/>
  <c r="O27" i="5"/>
  <c r="N27" i="5"/>
  <c r="M27" i="5"/>
  <c r="L27" i="5"/>
  <c r="K27" i="5"/>
  <c r="J27" i="5"/>
  <c r="I27" i="5"/>
  <c r="H27" i="5"/>
  <c r="G26" i="5"/>
  <c r="G25" i="5"/>
  <c r="G24" i="5"/>
  <c r="S23" i="5"/>
  <c r="R23" i="5"/>
  <c r="Q23" i="5"/>
  <c r="P23" i="5"/>
  <c r="O23" i="5"/>
  <c r="N23" i="5"/>
  <c r="M23" i="5"/>
  <c r="L23" i="5"/>
  <c r="K23" i="5"/>
  <c r="J23" i="5"/>
  <c r="I23" i="5"/>
  <c r="H23" i="5"/>
  <c r="G22" i="5"/>
  <c r="G21" i="5" s="1"/>
  <c r="S21" i="5"/>
  <c r="R21" i="5"/>
  <c r="Q21" i="5"/>
  <c r="P21" i="5"/>
  <c r="O21" i="5"/>
  <c r="N21" i="5"/>
  <c r="M21" i="5"/>
  <c r="L21" i="5"/>
  <c r="K21" i="5"/>
  <c r="J21" i="5"/>
  <c r="I21" i="5"/>
  <c r="H21" i="5"/>
  <c r="G20" i="5"/>
  <c r="G19" i="5"/>
  <c r="G18" i="5"/>
  <c r="G17" i="5"/>
  <c r="S16" i="5"/>
  <c r="R16" i="5"/>
  <c r="Q16" i="5"/>
  <c r="P16" i="5"/>
  <c r="O16" i="5"/>
  <c r="N16" i="5"/>
  <c r="M16" i="5"/>
  <c r="L16" i="5"/>
  <c r="K16" i="5"/>
  <c r="J16" i="5"/>
  <c r="I16" i="5"/>
  <c r="H16" i="5"/>
  <c r="G79" i="5" l="1"/>
  <c r="N174" i="5"/>
  <c r="N165" i="5" s="1"/>
  <c r="N163" i="5" s="1"/>
  <c r="G23" i="5"/>
  <c r="K174" i="5"/>
  <c r="H174" i="5"/>
  <c r="H165" i="5" s="1"/>
  <c r="H163" i="5" s="1"/>
  <c r="S43" i="5"/>
  <c r="G94" i="5"/>
  <c r="Q43" i="5"/>
  <c r="O43" i="5"/>
  <c r="G65" i="5"/>
  <c r="J174" i="5"/>
  <c r="J165" i="5" s="1"/>
  <c r="J163" i="5" s="1"/>
  <c r="H15" i="5"/>
  <c r="K116" i="5"/>
  <c r="R43" i="5"/>
  <c r="O116" i="5"/>
  <c r="R116" i="5"/>
  <c r="G91" i="5"/>
  <c r="K43" i="5"/>
  <c r="M43" i="5"/>
  <c r="P116" i="5"/>
  <c r="R174" i="5"/>
  <c r="R165" i="5" s="1"/>
  <c r="R163" i="5" s="1"/>
  <c r="O174" i="5"/>
  <c r="O165" i="5" s="1"/>
  <c r="O163" i="5" s="1"/>
  <c r="J15" i="5"/>
  <c r="N43" i="5"/>
  <c r="I116" i="5"/>
  <c r="S174" i="5"/>
  <c r="S165" i="5" s="1"/>
  <c r="S163" i="5" s="1"/>
  <c r="P174" i="5"/>
  <c r="P165" i="5" s="1"/>
  <c r="P163" i="5" s="1"/>
  <c r="G204" i="5"/>
  <c r="G145" i="5"/>
  <c r="G144" i="5" s="1"/>
  <c r="G167" i="5"/>
  <c r="K165" i="5"/>
  <c r="K163" i="5" s="1"/>
  <c r="O15" i="5"/>
  <c r="N116" i="5"/>
  <c r="L174" i="5"/>
  <c r="L165" i="5" s="1"/>
  <c r="L163" i="5" s="1"/>
  <c r="H43" i="5"/>
  <c r="G97" i="5"/>
  <c r="G208" i="5"/>
  <c r="P43" i="5"/>
  <c r="L43" i="5"/>
  <c r="L116" i="5"/>
  <c r="G191" i="5"/>
  <c r="N15" i="5"/>
  <c r="Q15" i="5"/>
  <c r="M15" i="5"/>
  <c r="L15" i="5"/>
  <c r="I174" i="5"/>
  <c r="S15" i="5"/>
  <c r="S58" i="5"/>
  <c r="M116" i="5"/>
  <c r="R15" i="5"/>
  <c r="M174" i="5"/>
  <c r="M165" i="5" s="1"/>
  <c r="M163" i="5" s="1"/>
  <c r="Q116" i="5"/>
  <c r="I15" i="5"/>
  <c r="P15" i="5"/>
  <c r="J43" i="5"/>
  <c r="K58" i="5"/>
  <c r="K15" i="5"/>
  <c r="G69" i="5"/>
  <c r="H116" i="5"/>
  <c r="S116" i="5"/>
  <c r="Q174" i="5"/>
  <c r="Q165" i="5" s="1"/>
  <c r="Q163" i="5" s="1"/>
  <c r="J58" i="5"/>
  <c r="I58" i="5"/>
  <c r="P58" i="5"/>
  <c r="R58" i="5"/>
  <c r="M58" i="5"/>
  <c r="O58" i="5"/>
  <c r="Q58" i="5"/>
  <c r="L58" i="5"/>
  <c r="I165" i="5"/>
  <c r="I163" i="5" s="1"/>
  <c r="N58" i="5"/>
  <c r="G44" i="5"/>
  <c r="G114" i="5"/>
  <c r="G32" i="5"/>
  <c r="G49" i="5"/>
  <c r="G107" i="5"/>
  <c r="J116" i="5"/>
  <c r="G119" i="5"/>
  <c r="G177" i="5"/>
  <c r="G189" i="5"/>
  <c r="I43" i="5"/>
  <c r="G100" i="5"/>
  <c r="G160" i="5"/>
  <c r="G129" i="5"/>
  <c r="H144" i="5"/>
  <c r="H59" i="5"/>
  <c r="G16" i="5"/>
  <c r="G62" i="5"/>
  <c r="G86" i="5"/>
  <c r="G76" i="5"/>
  <c r="G123" i="5"/>
  <c r="G151" i="5"/>
  <c r="G181" i="5"/>
  <c r="R42" i="5" l="1"/>
  <c r="R13" i="5" s="1"/>
  <c r="R11" i="5" s="1"/>
  <c r="O42" i="5"/>
  <c r="O13" i="5" s="1"/>
  <c r="O11" i="5" s="1"/>
  <c r="K42" i="5"/>
  <c r="K13" i="5" s="1"/>
  <c r="K11" i="5" s="1"/>
  <c r="N42" i="5"/>
  <c r="N13" i="5" s="1"/>
  <c r="N11" i="5" s="1"/>
  <c r="S42" i="5"/>
  <c r="S13" i="5" s="1"/>
  <c r="S11" i="5" s="1"/>
  <c r="L42" i="5"/>
  <c r="L13" i="5" s="1"/>
  <c r="L11" i="5" s="1"/>
  <c r="Q42" i="5"/>
  <c r="Q13" i="5" s="1"/>
  <c r="Q11" i="5" s="1"/>
  <c r="I42" i="5"/>
  <c r="I13" i="5" s="1"/>
  <c r="I11" i="5" s="1"/>
  <c r="P42" i="5"/>
  <c r="P13" i="5" s="1"/>
  <c r="P11" i="5" s="1"/>
  <c r="M42" i="5"/>
  <c r="M13" i="5" s="1"/>
  <c r="M11" i="5" s="1"/>
  <c r="J42" i="5"/>
  <c r="J13" i="5" s="1"/>
  <c r="J11" i="5" s="1"/>
  <c r="G150" i="5"/>
  <c r="G174" i="5"/>
  <c r="G43" i="5"/>
  <c r="G116" i="5"/>
  <c r="G72" i="5"/>
  <c r="G15" i="5"/>
  <c r="H58" i="5"/>
  <c r="G82" i="5"/>
  <c r="G58" i="5" l="1"/>
  <c r="G42" i="5" s="1"/>
  <c r="H42" i="5"/>
  <c r="G165" i="5"/>
  <c r="H13" i="5" l="1"/>
  <c r="G163" i="5"/>
  <c r="G13" i="5"/>
  <c r="G11" i="5" l="1"/>
  <c r="H11" i="5"/>
</calcChain>
</file>

<file path=xl/sharedStrings.xml><?xml version="1.0" encoding="utf-8"?>
<sst xmlns="http://schemas.openxmlformats.org/spreadsheetml/2006/main" count="213" uniqueCount="210">
  <si>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</si>
  <si>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</si>
  <si>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</si>
  <si>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</si>
  <si>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</si>
  <si>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</si>
  <si>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</si>
  <si>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</si>
  <si>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</si>
  <si>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Universidad Tecnológica de los Valles Centrales de Oaxaca</t>
  </si>
  <si>
    <t>(Pesos)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</si>
  <si>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</si>
  <si>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</si>
  <si>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</si>
  <si>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</si>
  <si>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</si>
  <si>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</si>
  <si>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</si>
  <si>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</si>
  <si>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</si>
  <si>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</si>
  <si>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</si>
  <si>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126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</si>
  <si>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</si>
  <si>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</si>
  <si>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</si>
  <si>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</si>
  <si>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</si>
  <si>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</si>
  <si>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</si>
  <si>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Anexo 4</t>
  </si>
  <si>
    <t>Ley de Ingresos del Estado de Oaxaca, Ejercicio Fiscal 2025</t>
  </si>
  <si>
    <t xml:space="preserve">Calendario  de Ingresos 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</si>
  <si>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</si>
  <si>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</si>
  <si>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</si>
  <si>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</si>
  <si>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</si>
  <si>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</si>
  <si>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</si>
  <si>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</si>
  <si>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</si>
  <si>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</si>
  <si>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</si>
  <si>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</si>
  <si>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</si>
  <si>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</si>
  <si>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</si>
  <si>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</si>
  <si>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</si>
  <si>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</si>
  <si>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</si>
  <si>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</si>
  <si>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</si>
  <si>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</si>
  <si>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</si>
  <si>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</si>
  <si>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</si>
  <si>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</si>
  <si>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</si>
  <si>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</si>
  <si>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</si>
  <si>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</si>
  <si>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</si>
  <si>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</si>
  <si>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</si>
  <si>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</si>
  <si>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</si>
  <si>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</si>
  <si>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</si>
  <si>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</si>
  <si>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Contribuciones de Mejoras por Obras Públicas</t>
  </si>
  <si>
    <t>DERECHOS</t>
  </si>
  <si>
    <t xml:space="preserve">Derechos por el Uso, Goce, Aprovechamiento o Explotación de Bienes de Dominio Público </t>
  </si>
  <si>
    <t>Secretaría de las Culturas  y Artes</t>
  </si>
  <si>
    <t>Museos</t>
  </si>
  <si>
    <t>Teatros</t>
  </si>
  <si>
    <t>Casa de la Cultura Oaxaqueña</t>
  </si>
  <si>
    <t>Centro de las Artes de San Agustín</t>
  </si>
  <si>
    <t>Secretaría de Administración</t>
  </si>
  <si>
    <t>Instalaciones y Edificios Públicos</t>
  </si>
  <si>
    <t>Archivo General del Estado</t>
  </si>
  <si>
    <t>Jardín Etnobotánico</t>
  </si>
  <si>
    <t>Centro Cultural y de Convenciones de Oaxaca</t>
  </si>
  <si>
    <t>Centro Gastronómico de Oaxaca</t>
  </si>
  <si>
    <t>Planetario Nundehui</t>
  </si>
  <si>
    <t>Auditorio Guelaguetza</t>
  </si>
  <si>
    <t>Otros Bienes de dominio publico</t>
  </si>
  <si>
    <t xml:space="preserve">Derechos por Prestación de Servicios </t>
  </si>
  <si>
    <t>Administración Pública</t>
  </si>
  <si>
    <t>Comunes</t>
  </si>
  <si>
    <t>Servicios comunes de las Dependencias y Entidades</t>
  </si>
  <si>
    <t>Secretaría de Gobierno</t>
  </si>
  <si>
    <t>Coordinación Estatal de Protección Civil y Gestión de Riesgos</t>
  </si>
  <si>
    <t>Servicios Secretaría de Gobierno</t>
  </si>
  <si>
    <t>Secretaría de Seguridad Pública y Protección Ciudadana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</si>
  <si>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</si>
  <si>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</si>
  <si>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</si>
  <si>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</si>
  <si>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</si>
  <si>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</si>
  <si>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Comunicaciones</t>
  </si>
  <si>
    <t>Relacionados con Obra Pública</t>
  </si>
  <si>
    <t xml:space="preserve">Servicios por Supervisión de Obra Pública </t>
  </si>
  <si>
    <t>Regularización de la Tenencia de la Tierra Urbana</t>
  </si>
  <si>
    <t>Agua, Alcantarillado y Drenaje</t>
  </si>
  <si>
    <t xml:space="preserve">Sistema Operador de los Servicios de Agua Potable y Alcantarillado </t>
  </si>
  <si>
    <t>Secretaría de Movilidad</t>
  </si>
  <si>
    <t>Transporte Público</t>
  </si>
  <si>
    <t>Control vehicular</t>
  </si>
  <si>
    <t xml:space="preserve">Secretaría de las Culturas y Artes </t>
  </si>
  <si>
    <t>Taller de Artes Plásticas</t>
  </si>
  <si>
    <t>Centro de Iniciación Musical de Oaxaca</t>
  </si>
  <si>
    <t xml:space="preserve">Otros Servicios de la Secretaría de las Culturas y Artes </t>
  </si>
  <si>
    <t>Secretaría de Bienestar, Tequio e Inclusión</t>
  </si>
  <si>
    <t xml:space="preserve">Atención Social </t>
  </si>
  <si>
    <t>Secretaría de Fomento Agroalimentario y Desarrollo Rural</t>
  </si>
  <si>
    <t>Control Zoosanitario</t>
  </si>
  <si>
    <t>Secretaría de Finanzas</t>
  </si>
  <si>
    <t>Fiscales</t>
  </si>
  <si>
    <t>Catastrales</t>
  </si>
  <si>
    <t xml:space="preserve">Constancias y  Permisos </t>
  </si>
  <si>
    <t>Archivísticos</t>
  </si>
  <si>
    <t>Secretaría de Honestidad, Transparencia y Función Pública</t>
  </si>
  <si>
    <t>Inspección y Vigilancia</t>
  </si>
  <si>
    <t>Constancias de Responsabilidad Administrativa</t>
  </si>
  <si>
    <t>Secretaría de Desarrollo Económico</t>
  </si>
  <si>
    <t>Capacitación y Productividad</t>
  </si>
  <si>
    <t>Ferias, exposiciones y eventos de promoción comercial</t>
  </si>
  <si>
    <t xml:space="preserve">Secretaría de Turismo </t>
  </si>
  <si>
    <t>Eventos Lunes del Cerro</t>
  </si>
  <si>
    <t>Secretaría de Medio Ambiente, Biodiversidad, Energías y Sostenibilidad</t>
  </si>
  <si>
    <t>Ecológicos</t>
  </si>
  <si>
    <t>Consejería Jurídica y Asistencia Legal del Estado</t>
  </si>
  <si>
    <t>Registro Civil</t>
  </si>
  <si>
    <t>Instituto Registral</t>
  </si>
  <si>
    <t>Notarial</t>
  </si>
  <si>
    <t>Publicaciones</t>
  </si>
  <si>
    <t>Servicios Consejería Jurídica y Asistencia Legal</t>
  </si>
  <si>
    <t>Comisión de Límites</t>
  </si>
  <si>
    <t>Secretaría de Educación Pública de Oaxaca</t>
  </si>
  <si>
    <t>Coordinación General de Educación Media Superior y Superior, Ciencia y Tecnología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</si>
  <si>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</si>
  <si>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</si>
  <si>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</si>
  <si>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</si>
  <si>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</si>
  <si>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</si>
  <si>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</si>
  <si>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</si>
  <si>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</si>
  <si>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 xml:space="preserve">Universidad Politécnica de Nochixtlán "Abraham Castellanos" </t>
  </si>
  <si>
    <t>Sistema de Universidades Estatales de Oaxaca</t>
  </si>
  <si>
    <t>Novauniversitas</t>
  </si>
  <si>
    <t>Universidad de la Costa</t>
  </si>
  <si>
    <t>Universidad de Chalcatongo</t>
  </si>
  <si>
    <t>Otros Derechos</t>
  </si>
  <si>
    <t>Accesorios de Derechos</t>
  </si>
  <si>
    <t>Derechos  no  Comprendidos  en  la  Ley  de  Ingresos  Vigente,  Causados  en Ejercicios Fiscales Anteriores Pendientes de Liquidación o Pago</t>
  </si>
  <si>
    <t>PRODUCTOS</t>
  </si>
  <si>
    <t>Productos</t>
  </si>
  <si>
    <t>Intereses Ganados de Títulos, Valores y demás Instrumentos Financieros de Recursos Estatales</t>
  </si>
  <si>
    <t>Otros 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</si>
  <si>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</si>
  <si>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</si>
  <si>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</si>
  <si>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</si>
  <si>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</si>
  <si>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</si>
  <si>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</si>
  <si>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</si>
  <si>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</si>
  <si>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</si>
  <si>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BIENES, PRESTACIÓN DE SERVICIOS Y OTROS INGRESOS</t>
  </si>
  <si>
    <t>Ingresos por Venta de Bienes, Prestación de Servicios y Otros Ingresos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</si>
  <si>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</si>
  <si>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</si>
  <si>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</si>
  <si>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</si>
  <si>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</si>
  <si>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</si>
  <si>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</si>
  <si>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</si>
  <si>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</si>
  <si>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</si>
  <si>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</si>
  <si>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</si>
  <si>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</si>
  <si>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</si>
  <si>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</si>
  <si>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</si>
  <si>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</si>
  <si>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</si>
  <si>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De los Ingresos por la Enajenación de Terrenos, Construcciones o Terrenos y Construcciones Artículo 127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</si>
  <si>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</si>
  <si>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</si>
  <si>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</si>
  <si>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</si>
  <si>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</si>
  <si>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</si>
  <si>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</si>
  <si>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</si>
  <si>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</si>
  <si>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 de Recursos Federales</t>
  </si>
  <si>
    <t>OTROS INGRESOS Y BENEFICIOS VARIOS</t>
  </si>
  <si>
    <t>INGRESOS DERIVADOS DE FINANCIAMIENTOS</t>
  </si>
  <si>
    <t>Financiamiento Interno</t>
  </si>
  <si>
    <t xml:space="preserve">Comisión Estatal del Agua para el Bienestar </t>
  </si>
  <si>
    <t>Impuesto a la Venta Final de Bebidas con Contenido Alcohólico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</si>
</sst>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4" fillId="0" borderId="0" xfId="4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center" vertical="top"/>
    </xf>
    <xf numFmtId="0" fontId="6" fillId="0" borderId="0" xfId="0" applyFont="1" applyAlignment="1">
      <alignment vertical="top"/>
    </xf>
    <xf numFmtId="0" fontId="2" fillId="0" borderId="0" xfId="5" applyAlignment="1">
      <alignment vertical="top"/>
    </xf>
    <xf numFmtId="0" fontId="2" fillId="0" borderId="0" xfId="5"/>
    <xf numFmtId="0" fontId="5" fillId="0" borderId="0" xfId="4" applyFont="1" applyAlignment="1">
      <alignment vertical="center"/>
    </xf>
    <xf numFmtId="0" fontId="2" fillId="0" borderId="0" xfId="5" applyAlignment="1">
      <alignment horizontal="center" vertical="center"/>
    </xf>
    <xf numFmtId="0" fontId="2" fillId="0" borderId="0" xfId="5" applyAlignment="1">
      <alignment vertical="center"/>
    </xf>
    <xf numFmtId="0" fontId="7" fillId="0" borderId="0" xfId="5" applyFont="1" applyAlignment="1">
      <alignment vertical="top"/>
    </xf>
    <xf numFmtId="43" fontId="6" fillId="0" borderId="0" xfId="1" applyFont="1" applyBorder="1" applyAlignment="1">
      <alignment horizontal="left" vertical="top"/>
    </xf>
    <xf numFmtId="43" fontId="6" fillId="0" borderId="0" xfId="1" applyFont="1" applyBorder="1" applyAlignment="1">
      <alignment vertical="top"/>
    </xf>
    <xf numFmtId="43" fontId="2" fillId="0" borderId="0" xfId="5" applyNumberFormat="1" applyAlignment="1">
      <alignment vertical="top"/>
    </xf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43" fontId="5" fillId="3" borderId="1" xfId="5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justify" vertical="center"/>
    </xf>
    <xf numFmtId="43" fontId="6" fillId="0" borderId="7" xfId="1" applyFont="1" applyFill="1" applyBorder="1" applyAlignment="1">
      <alignment horizontal="justify" vertical="center"/>
    </xf>
    <xf numFmtId="4" fontId="5" fillId="0" borderId="1" xfId="5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4" fontId="2" fillId="0" borderId="1" xfId="3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4" fontId="5" fillId="0" borderId="1" xfId="3" applyNumberFormat="1" applyFont="1" applyFill="1" applyBorder="1" applyAlignment="1">
      <alignment horizontal="right" vertical="center"/>
    </xf>
    <xf numFmtId="0" fontId="5" fillId="0" borderId="0" xfId="5" applyFont="1" applyAlignment="1">
      <alignment vertical="top"/>
    </xf>
    <xf numFmtId="43" fontId="5" fillId="0" borderId="0" xfId="5" applyNumberFormat="1" applyFont="1" applyAlignment="1">
      <alignment vertical="top"/>
    </xf>
    <xf numFmtId="0" fontId="6" fillId="0" borderId="2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 wrapText="1"/>
    </xf>
    <xf numFmtId="43" fontId="6" fillId="0" borderId="2" xfId="1" applyFont="1" applyFill="1" applyBorder="1" applyAlignment="1">
      <alignment horizontal="justify" vertical="center"/>
    </xf>
    <xf numFmtId="2" fontId="2" fillId="0" borderId="0" xfId="5" applyNumberFormat="1" applyAlignment="1">
      <alignment vertical="top"/>
    </xf>
    <xf numFmtId="43" fontId="6" fillId="0" borderId="5" xfId="1" applyFont="1" applyFill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3" fontId="6" fillId="0" borderId="6" xfId="1" applyFont="1" applyFill="1" applyBorder="1" applyAlignment="1">
      <alignment horizontal="justify" vertical="center"/>
    </xf>
    <xf numFmtId="43" fontId="6" fillId="0" borderId="4" xfId="1" applyFont="1" applyFill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43" fontId="6" fillId="0" borderId="4" xfId="1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10" xfId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/>
    </xf>
    <xf numFmtId="43" fontId="2" fillId="0" borderId="4" xfId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horizontal="right" vertical="center"/>
    </xf>
    <xf numFmtId="43" fontId="11" fillId="0" borderId="4" xfId="1" applyFont="1" applyFill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43" fontId="10" fillId="0" borderId="2" xfId="1" applyFont="1" applyFill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43" fontId="10" fillId="0" borderId="6" xfId="1" applyFont="1" applyFill="1" applyBorder="1" applyAlignment="1">
      <alignment horizontal="justify" vertical="center"/>
    </xf>
    <xf numFmtId="43" fontId="10" fillId="0" borderId="4" xfId="1" applyFont="1" applyFill="1" applyBorder="1" applyAlignment="1">
      <alignment vertical="center"/>
    </xf>
    <xf numFmtId="43" fontId="10" fillId="0" borderId="4" xfId="1" applyFont="1" applyFill="1" applyBorder="1" applyAlignment="1">
      <alignment horizontal="left" vertical="center"/>
    </xf>
    <xf numFmtId="4" fontId="2" fillId="0" borderId="1" xfId="5" applyNumberFormat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4" fontId="5" fillId="3" borderId="1" xfId="5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justify" vertical="center"/>
    </xf>
    <xf numFmtId="4" fontId="5" fillId="0" borderId="1" xfId="7" applyNumberFormat="1" applyFont="1" applyFill="1" applyBorder="1" applyAlignment="1">
      <alignment horizontal="right" vertical="center" wrapText="1"/>
    </xf>
    <xf numFmtId="4" fontId="5" fillId="0" borderId="1" xfId="5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/>
    </xf>
    <xf numFmtId="4" fontId="5" fillId="3" borderId="1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6" xfId="5" applyBorder="1" applyAlignment="1">
      <alignment vertical="center"/>
    </xf>
    <xf numFmtId="0" fontId="2" fillId="0" borderId="4" xfId="5" applyBorder="1" applyAlignment="1">
      <alignment vertical="center"/>
    </xf>
    <xf numFmtId="0" fontId="2" fillId="0" borderId="4" xfId="5" applyBorder="1" applyAlignment="1">
      <alignment horizontal="center" vertical="center"/>
    </xf>
    <xf numFmtId="0" fontId="2" fillId="0" borderId="10" xfId="5" applyBorder="1" applyAlignment="1">
      <alignment vertical="center"/>
    </xf>
    <xf numFmtId="4" fontId="2" fillId="0" borderId="0" xfId="5" applyNumberFormat="1" applyAlignment="1">
      <alignment horizontal="right" vertical="top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horizontal="justify" vertical="center"/>
    </xf>
    <xf numFmtId="0" fontId="5" fillId="3" borderId="3" xfId="0" applyFont="1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43" fontId="10" fillId="0" borderId="4" xfId="1" applyFont="1" applyFill="1" applyBorder="1" applyAlignment="1">
      <alignment horizontal="left" vertical="center"/>
    </xf>
    <xf numFmtId="43" fontId="10" fillId="0" borderId="10" xfId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3" fontId="2" fillId="0" borderId="5" xfId="1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horizontal="left" vertical="center" wrapText="1"/>
    </xf>
    <xf numFmtId="43" fontId="2" fillId="0" borderId="4" xfId="1" applyFont="1" applyFill="1" applyBorder="1" applyAlignment="1">
      <alignment horizontal="justify" vertical="center" wrapText="1"/>
    </xf>
    <xf numFmtId="43" fontId="2" fillId="0" borderId="10" xfId="1" applyFont="1" applyFill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5" fillId="0" borderId="0" xfId="4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</cellXfs>
  <cellStyles count="9">
    <cellStyle name="Millares" xfId="1" builtinId="3"/>
    <cellStyle name="Millares 2 3" xfId="3" xr:uid="{00000000-0005-0000-0000-000001000000}"/>
    <cellStyle name="Millares 4 2" xfId="6" xr:uid="{00000000-0005-0000-0000-000002000000}"/>
    <cellStyle name="Millares 4 2 2" xfId="7" xr:uid="{00000000-0005-0000-0000-000003000000}"/>
    <cellStyle name="Normal" xfId="0" builtinId="0"/>
    <cellStyle name="Normal 2 2" xfId="4" xr:uid="{00000000-0005-0000-0000-000006000000}"/>
    <cellStyle name="Normal 3" xfId="2" xr:uid="{00000000-0005-0000-0000-000007000000}"/>
    <cellStyle name="Normal 3 2" xfId="5" xr:uid="{00000000-0005-0000-0000-000008000000}"/>
    <cellStyle name="Normal 5" xfId="8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30C9-B3E3-410A-8288-0B8849DB63DA}">
  <sheetPr>
    <tabColor rgb="FF00B050"/>
  </sheetPr>
  <dimension ref="A1:S220"/>
  <sheetViews>
    <sheetView showGridLines="0" tabSelected="1" topLeftCell="A4" zoomScale="70" zoomScaleNormal="70" workbookViewId="0">
      <selection activeCell="I192" sqref="I192"/>
    </sheetView>
  </sheetViews>
  <sheetFormatPr baseColWidth="10" defaultColWidth="11.44140625" defaultRowHeight="13.2" x14ac:dyDescent="0.25"/>
  <cols>
    <col min="1" max="1" width="1.109375" style="5" customWidth="1"/>
    <col min="2" max="2" width="1.44140625" style="5" customWidth="1"/>
    <col min="3" max="3" width="1.77734375" style="5" customWidth="1"/>
    <col min="4" max="4" width="1.77734375" style="6" customWidth="1"/>
    <col min="5" max="5" width="1.77734375" style="8" customWidth="1"/>
    <col min="6" max="6" width="39.5546875" style="9" customWidth="1"/>
    <col min="7" max="7" width="23.44140625" style="5" customWidth="1"/>
    <col min="8" max="19" width="23.33203125" style="5" customWidth="1"/>
    <col min="20" max="16384" width="11.44140625" style="5"/>
  </cols>
  <sheetData>
    <row r="1" spans="1:19" x14ac:dyDescent="0.3">
      <c r="A1" s="2"/>
      <c r="B1" s="3"/>
      <c r="C1" s="3"/>
      <c r="D1" s="3"/>
      <c r="E1" s="3"/>
      <c r="F1" s="4"/>
      <c r="G1" s="4"/>
    </row>
    <row r="2" spans="1:19" x14ac:dyDescent="0.3">
      <c r="A2" s="2"/>
      <c r="B2" s="3"/>
      <c r="C2" s="3"/>
      <c r="D2" s="3"/>
      <c r="E2" s="3"/>
      <c r="F2" s="4"/>
      <c r="G2" s="4"/>
    </row>
    <row r="3" spans="1:19" ht="11.4" customHeight="1" x14ac:dyDescent="0.3">
      <c r="A3" s="2"/>
      <c r="B3" s="3"/>
      <c r="C3" s="3"/>
      <c r="D3" s="3"/>
      <c r="E3" s="3"/>
      <c r="F3" s="4"/>
      <c r="G3" s="4"/>
    </row>
    <row r="4" spans="1:19" ht="21" x14ac:dyDescent="0.3">
      <c r="A4" s="1" t="s">
        <v>30</v>
      </c>
      <c r="B4" s="2"/>
      <c r="C4" s="3"/>
      <c r="D4" s="3"/>
      <c r="E4" s="3"/>
      <c r="F4" s="3"/>
      <c r="G4" s="4"/>
    </row>
    <row r="6" spans="1:19" x14ac:dyDescent="0.25">
      <c r="A6" s="6"/>
      <c r="B6" s="7" t="s">
        <v>31</v>
      </c>
      <c r="C6" s="6"/>
      <c r="G6" s="10"/>
    </row>
    <row r="7" spans="1:19" x14ac:dyDescent="0.25">
      <c r="A7" s="6"/>
      <c r="B7" s="133" t="s">
        <v>32</v>
      </c>
      <c r="C7" s="133"/>
      <c r="D7" s="133"/>
      <c r="E7" s="133"/>
      <c r="F7" s="133"/>
      <c r="G7" s="133"/>
      <c r="H7" s="133"/>
      <c r="I7" s="133"/>
    </row>
    <row r="8" spans="1:19" ht="16.8" customHeight="1" x14ac:dyDescent="0.3">
      <c r="B8" s="11" t="s">
        <v>10</v>
      </c>
      <c r="C8" s="12"/>
      <c r="D8" s="12"/>
      <c r="E8" s="12"/>
      <c r="F8" s="12"/>
      <c r="H8" s="13"/>
      <c r="I8" s="13"/>
    </row>
    <row r="9" spans="1:19" ht="34.799999999999997" customHeight="1" x14ac:dyDescent="0.3">
      <c r="A9" s="134" t="s">
        <v>33</v>
      </c>
      <c r="B9" s="134"/>
      <c r="C9" s="134"/>
      <c r="D9" s="134"/>
      <c r="E9" s="134"/>
      <c r="F9" s="134"/>
      <c r="G9" s="14" t="s">
        <v>34</v>
      </c>
      <c r="H9" s="15" t="s">
        <v>35</v>
      </c>
      <c r="I9" s="15" t="s">
        <v>36</v>
      </c>
      <c r="J9" s="15" t="s">
        <v>37</v>
      </c>
      <c r="K9" s="15" t="s">
        <v>38</v>
      </c>
      <c r="L9" s="15" t="s">
        <v>39</v>
      </c>
      <c r="M9" s="15" t="s">
        <v>40</v>
      </c>
      <c r="N9" s="15" t="s">
        <v>41</v>
      </c>
      <c r="O9" s="15" t="s">
        <v>42</v>
      </c>
      <c r="P9" s="15" t="s">
        <v>43</v>
      </c>
      <c r="Q9" s="15" t="s">
        <v>44</v>
      </c>
      <c r="R9" s="15" t="s">
        <v>45</v>
      </c>
      <c r="S9" s="15" t="s">
        <v>46</v>
      </c>
    </row>
    <row r="10" spans="1:19" ht="4.8" customHeight="1" x14ac:dyDescent="0.3">
      <c r="D10" s="5"/>
      <c r="E10" s="5"/>
      <c r="F10" s="5"/>
    </row>
    <row r="11" spans="1:19" ht="24" customHeight="1" x14ac:dyDescent="0.3">
      <c r="A11" s="135" t="s">
        <v>47</v>
      </c>
      <c r="B11" s="135"/>
      <c r="C11" s="135"/>
      <c r="D11" s="135"/>
      <c r="E11" s="135"/>
      <c r="F11" s="135"/>
      <c r="G11" s="16">
        <f>G13+G163+G213+G218</f>
        <v>103000967838</v>
      </c>
      <c r="H11" s="16">
        <f t="shared" ref="H11:S11" si="0">H13+H163+H213+H218</f>
        <v>7049747683</v>
      </c>
      <c r="I11" s="16">
        <f t="shared" si="0"/>
        <v>10474997905</v>
      </c>
      <c r="J11" s="16">
        <f t="shared" si="0"/>
        <v>8793951563</v>
      </c>
      <c r="K11" s="16">
        <f t="shared" si="0"/>
        <v>8870332152</v>
      </c>
      <c r="L11" s="16">
        <f t="shared" si="0"/>
        <v>9111376108</v>
      </c>
      <c r="M11" s="16">
        <f t="shared" si="0"/>
        <v>11645700169</v>
      </c>
      <c r="N11" s="16">
        <f t="shared" si="0"/>
        <v>7164894481</v>
      </c>
      <c r="O11" s="16">
        <f t="shared" si="0"/>
        <v>8774262761</v>
      </c>
      <c r="P11" s="16">
        <f t="shared" si="0"/>
        <v>9421623970</v>
      </c>
      <c r="Q11" s="16">
        <f t="shared" si="0"/>
        <v>6285844544</v>
      </c>
      <c r="R11" s="16">
        <f t="shared" si="0"/>
        <v>6794599998</v>
      </c>
      <c r="S11" s="16">
        <f t="shared" si="0"/>
        <v>8613636504</v>
      </c>
    </row>
    <row r="12" spans="1:19" ht="8.4" customHeight="1" x14ac:dyDescent="0.3">
      <c r="D12" s="5"/>
      <c r="E12" s="5"/>
      <c r="F12" s="5"/>
    </row>
    <row r="13" spans="1:19" ht="27.6" customHeight="1" x14ac:dyDescent="0.3">
      <c r="A13" s="103" t="s">
        <v>48</v>
      </c>
      <c r="B13" s="104"/>
      <c r="C13" s="104"/>
      <c r="D13" s="104"/>
      <c r="E13" s="104"/>
      <c r="F13" s="105"/>
      <c r="G13" s="16">
        <f>G15+G36+G39+G42+G144+G150+G160</f>
        <v>5223656512</v>
      </c>
      <c r="H13" s="16">
        <f t="shared" ref="H13:S13" si="1">H15+H36+H39+H42+H144+H150+H160</f>
        <v>845514143</v>
      </c>
      <c r="I13" s="16">
        <f t="shared" si="1"/>
        <v>398776217</v>
      </c>
      <c r="J13" s="16">
        <f t="shared" si="1"/>
        <v>588713607</v>
      </c>
      <c r="K13" s="16">
        <f t="shared" si="1"/>
        <v>315012821</v>
      </c>
      <c r="L13" s="16">
        <f t="shared" si="1"/>
        <v>528247227</v>
      </c>
      <c r="M13" s="16">
        <f t="shared" si="1"/>
        <v>239451102</v>
      </c>
      <c r="N13" s="16">
        <f t="shared" si="1"/>
        <v>578240008</v>
      </c>
      <c r="O13" s="16">
        <f t="shared" si="1"/>
        <v>271078608</v>
      </c>
      <c r="P13" s="16">
        <f t="shared" si="1"/>
        <v>611849049</v>
      </c>
      <c r="Q13" s="16">
        <f t="shared" si="1"/>
        <v>212491673</v>
      </c>
      <c r="R13" s="16">
        <f t="shared" si="1"/>
        <v>429747090</v>
      </c>
      <c r="S13" s="16">
        <f t="shared" si="1"/>
        <v>204534967</v>
      </c>
    </row>
    <row r="14" spans="1:19" ht="13.2" customHeight="1" x14ac:dyDescent="0.3">
      <c r="D14" s="5"/>
      <c r="E14" s="5"/>
      <c r="F14" s="5"/>
    </row>
    <row r="15" spans="1:19" ht="20.399999999999999" customHeight="1" x14ac:dyDescent="0.3">
      <c r="A15" s="18"/>
      <c r="B15" s="127" t="s">
        <v>49</v>
      </c>
      <c r="C15" s="127"/>
      <c r="D15" s="127"/>
      <c r="E15" s="127"/>
      <c r="F15" s="128"/>
      <c r="G15" s="19">
        <f>G16+G21+G23+G27+G31+G32+G34+G29</f>
        <v>2172361309</v>
      </c>
      <c r="H15" s="19">
        <f t="shared" ref="H15:S15" si="2">H16+H21+H23+H27+H31+H32+H34+H29</f>
        <v>396618998</v>
      </c>
      <c r="I15" s="19">
        <f t="shared" si="2"/>
        <v>59219188</v>
      </c>
      <c r="J15" s="19">
        <f t="shared" si="2"/>
        <v>293952752</v>
      </c>
      <c r="K15" s="19">
        <f t="shared" si="2"/>
        <v>50465460</v>
      </c>
      <c r="L15" s="19">
        <f t="shared" si="2"/>
        <v>303674270</v>
      </c>
      <c r="M15" s="19">
        <f t="shared" si="2"/>
        <v>40121180</v>
      </c>
      <c r="N15" s="19">
        <f t="shared" si="2"/>
        <v>323894941</v>
      </c>
      <c r="O15" s="19">
        <f t="shared" si="2"/>
        <v>45533984</v>
      </c>
      <c r="P15" s="19">
        <f t="shared" si="2"/>
        <v>324091912</v>
      </c>
      <c r="Q15" s="19">
        <f t="shared" si="2"/>
        <v>31574876</v>
      </c>
      <c r="R15" s="19">
        <f t="shared" si="2"/>
        <v>264384928</v>
      </c>
      <c r="S15" s="19">
        <f t="shared" si="2"/>
        <v>38828820</v>
      </c>
    </row>
    <row r="16" spans="1:19" ht="25.2" customHeight="1" x14ac:dyDescent="0.3">
      <c r="A16" s="20"/>
      <c r="B16" s="21"/>
      <c r="C16" s="127" t="s">
        <v>50</v>
      </c>
      <c r="D16" s="127"/>
      <c r="E16" s="127"/>
      <c r="F16" s="128"/>
      <c r="G16" s="19">
        <f>SUM(G17:G20)</f>
        <v>76904858</v>
      </c>
      <c r="H16" s="19">
        <f t="shared" ref="H16:S16" si="3">SUM(H17:H20)</f>
        <v>12227678</v>
      </c>
      <c r="I16" s="19">
        <f t="shared" si="3"/>
        <v>4241298</v>
      </c>
      <c r="J16" s="19">
        <f t="shared" si="3"/>
        <v>9843674</v>
      </c>
      <c r="K16" s="19">
        <f t="shared" si="3"/>
        <v>1384423</v>
      </c>
      <c r="L16" s="19">
        <f t="shared" si="3"/>
        <v>11253414</v>
      </c>
      <c r="M16" s="19">
        <f t="shared" si="3"/>
        <v>1599425</v>
      </c>
      <c r="N16" s="19">
        <f t="shared" si="3"/>
        <v>11199581</v>
      </c>
      <c r="O16" s="19">
        <f t="shared" si="3"/>
        <v>1321823</v>
      </c>
      <c r="P16" s="19">
        <f t="shared" si="3"/>
        <v>12232294</v>
      </c>
      <c r="Q16" s="19">
        <f t="shared" si="3"/>
        <v>816794</v>
      </c>
      <c r="R16" s="19">
        <f t="shared" si="3"/>
        <v>9549254</v>
      </c>
      <c r="S16" s="19">
        <f t="shared" si="3"/>
        <v>1235200</v>
      </c>
    </row>
    <row r="17" spans="1:19" ht="24.6" customHeight="1" x14ac:dyDescent="0.3">
      <c r="A17" s="20"/>
      <c r="B17" s="21"/>
      <c r="C17" s="21"/>
      <c r="D17" s="129" t="s">
        <v>51</v>
      </c>
      <c r="E17" s="129"/>
      <c r="F17" s="130"/>
      <c r="G17" s="22">
        <f>SUM(H17:S17)</f>
        <v>6315993</v>
      </c>
      <c r="H17" s="22">
        <v>289870</v>
      </c>
      <c r="I17" s="22">
        <v>3241108</v>
      </c>
      <c r="J17" s="22">
        <v>256936</v>
      </c>
      <c r="K17" s="22">
        <v>263097</v>
      </c>
      <c r="L17" s="22">
        <v>400007</v>
      </c>
      <c r="M17" s="22">
        <v>448367</v>
      </c>
      <c r="N17" s="22">
        <v>254038</v>
      </c>
      <c r="O17" s="22">
        <v>367570</v>
      </c>
      <c r="P17" s="22">
        <v>477943</v>
      </c>
      <c r="Q17" s="22">
        <v>87192</v>
      </c>
      <c r="R17" s="22">
        <v>119697</v>
      </c>
      <c r="S17" s="22">
        <v>110168</v>
      </c>
    </row>
    <row r="18" spans="1:19" ht="22.8" customHeight="1" x14ac:dyDescent="0.3">
      <c r="A18" s="20"/>
      <c r="B18" s="21"/>
      <c r="C18" s="21"/>
      <c r="D18" s="129" t="s">
        <v>52</v>
      </c>
      <c r="E18" s="129"/>
      <c r="F18" s="130"/>
      <c r="G18" s="22">
        <f>SUM(H18:S18)</f>
        <v>3405426</v>
      </c>
      <c r="H18" s="22">
        <v>267990</v>
      </c>
      <c r="I18" s="22">
        <v>431942</v>
      </c>
      <c r="J18" s="22">
        <v>86789</v>
      </c>
      <c r="K18" s="22">
        <v>270372</v>
      </c>
      <c r="L18" s="22">
        <v>351348</v>
      </c>
      <c r="M18" s="22">
        <v>360445</v>
      </c>
      <c r="N18" s="22">
        <v>45073</v>
      </c>
      <c r="O18" s="22">
        <v>324705</v>
      </c>
      <c r="P18" s="22">
        <v>280080</v>
      </c>
      <c r="Q18" s="22">
        <v>163362</v>
      </c>
      <c r="R18" s="22">
        <v>178584</v>
      </c>
      <c r="S18" s="22">
        <v>644736</v>
      </c>
    </row>
    <row r="19" spans="1:19" ht="36" customHeight="1" x14ac:dyDescent="0.3">
      <c r="A19" s="20"/>
      <c r="B19" s="21"/>
      <c r="C19" s="21"/>
      <c r="D19" s="131" t="s">
        <v>53</v>
      </c>
      <c r="E19" s="131"/>
      <c r="F19" s="132"/>
      <c r="G19" s="22">
        <f t="shared" ref="G19:G20" si="4">SUM(H19:S19)</f>
        <v>66490915</v>
      </c>
      <c r="H19" s="22">
        <v>11561157</v>
      </c>
      <c r="I19" s="22">
        <v>548289</v>
      </c>
      <c r="J19" s="22">
        <v>9398156</v>
      </c>
      <c r="K19" s="22">
        <v>847005</v>
      </c>
      <c r="L19" s="22">
        <v>10400483</v>
      </c>
      <c r="M19" s="22">
        <v>765421</v>
      </c>
      <c r="N19" s="22">
        <v>10789887</v>
      </c>
      <c r="O19" s="22">
        <v>629548</v>
      </c>
      <c r="P19" s="22">
        <v>11354386</v>
      </c>
      <c r="Q19" s="22">
        <v>566240</v>
      </c>
      <c r="R19" s="22">
        <v>9150279</v>
      </c>
      <c r="S19" s="22">
        <v>480064</v>
      </c>
    </row>
    <row r="20" spans="1:19" ht="24" customHeight="1" x14ac:dyDescent="0.3">
      <c r="A20" s="20"/>
      <c r="B20" s="21"/>
      <c r="C20" s="21"/>
      <c r="D20" s="129" t="s">
        <v>54</v>
      </c>
      <c r="E20" s="129"/>
      <c r="F20" s="130"/>
      <c r="G20" s="22">
        <f t="shared" si="4"/>
        <v>692524</v>
      </c>
      <c r="H20" s="22">
        <v>108661</v>
      </c>
      <c r="I20" s="22">
        <v>19959</v>
      </c>
      <c r="J20" s="22">
        <v>101793</v>
      </c>
      <c r="K20" s="22">
        <v>3949</v>
      </c>
      <c r="L20" s="22">
        <v>101576</v>
      </c>
      <c r="M20" s="22">
        <v>25192</v>
      </c>
      <c r="N20" s="22">
        <v>110583</v>
      </c>
      <c r="O20" s="22">
        <v>0</v>
      </c>
      <c r="P20" s="22">
        <v>119885</v>
      </c>
      <c r="Q20" s="22">
        <v>0</v>
      </c>
      <c r="R20" s="22">
        <v>100694</v>
      </c>
      <c r="S20" s="22">
        <v>232</v>
      </c>
    </row>
    <row r="21" spans="1:19" ht="22.8" customHeight="1" x14ac:dyDescent="0.3">
      <c r="A21" s="20"/>
      <c r="B21" s="21"/>
      <c r="C21" s="127" t="s">
        <v>55</v>
      </c>
      <c r="D21" s="127"/>
      <c r="E21" s="127"/>
      <c r="F21" s="128"/>
      <c r="G21" s="19">
        <f>G22</f>
        <v>19654178</v>
      </c>
      <c r="H21" s="19">
        <f t="shared" ref="H21:S21" si="5">H22</f>
        <v>2735348</v>
      </c>
      <c r="I21" s="19">
        <f t="shared" si="5"/>
        <v>1788796</v>
      </c>
      <c r="J21" s="19">
        <f t="shared" si="5"/>
        <v>1992824</v>
      </c>
      <c r="K21" s="19">
        <f t="shared" si="5"/>
        <v>2017927</v>
      </c>
      <c r="L21" s="19">
        <f t="shared" si="5"/>
        <v>2001367</v>
      </c>
      <c r="M21" s="19">
        <f t="shared" si="5"/>
        <v>1362390</v>
      </c>
      <c r="N21" s="19">
        <f t="shared" si="5"/>
        <v>1734251</v>
      </c>
      <c r="O21" s="19">
        <f t="shared" si="5"/>
        <v>1690805</v>
      </c>
      <c r="P21" s="19">
        <f t="shared" si="5"/>
        <v>1352096</v>
      </c>
      <c r="Q21" s="19">
        <f t="shared" si="5"/>
        <v>751997</v>
      </c>
      <c r="R21" s="19">
        <f t="shared" si="5"/>
        <v>725335</v>
      </c>
      <c r="S21" s="19">
        <f t="shared" si="5"/>
        <v>1501042</v>
      </c>
    </row>
    <row r="22" spans="1:19" ht="21" customHeight="1" x14ac:dyDescent="0.3">
      <c r="A22" s="20"/>
      <c r="B22" s="21"/>
      <c r="C22" s="21"/>
      <c r="D22" s="129" t="s">
        <v>56</v>
      </c>
      <c r="E22" s="129"/>
      <c r="F22" s="130"/>
      <c r="G22" s="22">
        <f t="shared" ref="G22" si="6">SUM(H22:S22)</f>
        <v>19654178</v>
      </c>
      <c r="H22" s="22">
        <v>2735348</v>
      </c>
      <c r="I22" s="22">
        <v>1788796</v>
      </c>
      <c r="J22" s="22">
        <v>1992824</v>
      </c>
      <c r="K22" s="22">
        <v>2017927</v>
      </c>
      <c r="L22" s="22">
        <v>2001367</v>
      </c>
      <c r="M22" s="22">
        <v>1362390</v>
      </c>
      <c r="N22" s="22">
        <v>1734251</v>
      </c>
      <c r="O22" s="22">
        <v>1690805</v>
      </c>
      <c r="P22" s="22">
        <v>1352096</v>
      </c>
      <c r="Q22" s="22">
        <v>751997</v>
      </c>
      <c r="R22" s="22">
        <v>725335</v>
      </c>
      <c r="S22" s="22">
        <v>1501042</v>
      </c>
    </row>
    <row r="23" spans="1:19" ht="40.200000000000003" customHeight="1" x14ac:dyDescent="0.3">
      <c r="A23" s="20"/>
      <c r="B23" s="21"/>
      <c r="C23" s="136" t="s">
        <v>57</v>
      </c>
      <c r="D23" s="136"/>
      <c r="E23" s="136"/>
      <c r="F23" s="137"/>
      <c r="G23" s="19">
        <f>SUM(G24:G26)</f>
        <v>177835851</v>
      </c>
      <c r="H23" s="19">
        <f t="shared" ref="H23:S23" si="7">SUM(H24:H26)</f>
        <v>28149127</v>
      </c>
      <c r="I23" s="19">
        <f t="shared" si="7"/>
        <v>2259373</v>
      </c>
      <c r="J23" s="19">
        <f t="shared" si="7"/>
        <v>28531465</v>
      </c>
      <c r="K23" s="19">
        <f t="shared" si="7"/>
        <v>2316238</v>
      </c>
      <c r="L23" s="19">
        <f t="shared" si="7"/>
        <v>29974618</v>
      </c>
      <c r="M23" s="19">
        <f t="shared" si="7"/>
        <v>1957352</v>
      </c>
      <c r="N23" s="19">
        <f t="shared" si="7"/>
        <v>25605001</v>
      </c>
      <c r="O23" s="19">
        <f t="shared" si="7"/>
        <v>1693571</v>
      </c>
      <c r="P23" s="19">
        <f t="shared" si="7"/>
        <v>28641363</v>
      </c>
      <c r="Q23" s="19">
        <f t="shared" si="7"/>
        <v>2033135</v>
      </c>
      <c r="R23" s="19">
        <f t="shared" si="7"/>
        <v>25260326</v>
      </c>
      <c r="S23" s="19">
        <f t="shared" si="7"/>
        <v>1414282</v>
      </c>
    </row>
    <row r="24" spans="1:19" ht="21.6" customHeight="1" x14ac:dyDescent="0.3">
      <c r="A24" s="20"/>
      <c r="B24" s="21"/>
      <c r="C24" s="21"/>
      <c r="D24" s="138" t="s">
        <v>58</v>
      </c>
      <c r="E24" s="138"/>
      <c r="F24" s="139"/>
      <c r="G24" s="22">
        <f t="shared" ref="G24:G26" si="8">SUM(H24:S24)</f>
        <v>10491206</v>
      </c>
      <c r="H24" s="22">
        <v>1104218</v>
      </c>
      <c r="I24" s="22">
        <v>1190439</v>
      </c>
      <c r="J24" s="22">
        <v>980355</v>
      </c>
      <c r="K24" s="22">
        <v>1055249</v>
      </c>
      <c r="L24" s="22">
        <v>986771</v>
      </c>
      <c r="M24" s="22">
        <v>799566</v>
      </c>
      <c r="N24" s="22">
        <v>771325</v>
      </c>
      <c r="O24" s="22">
        <v>1048106</v>
      </c>
      <c r="P24" s="22">
        <v>883153</v>
      </c>
      <c r="Q24" s="22">
        <v>511080</v>
      </c>
      <c r="R24" s="22">
        <v>614903</v>
      </c>
      <c r="S24" s="22">
        <v>546041</v>
      </c>
    </row>
    <row r="25" spans="1:19" ht="26.4" customHeight="1" x14ac:dyDescent="0.3">
      <c r="A25" s="20"/>
      <c r="B25" s="21"/>
      <c r="C25" s="21"/>
      <c r="D25" s="129" t="s">
        <v>59</v>
      </c>
      <c r="E25" s="129"/>
      <c r="F25" s="130"/>
      <c r="G25" s="22">
        <f>SUM(H25:S25)</f>
        <v>156552647</v>
      </c>
      <c r="H25" s="22">
        <v>25246246</v>
      </c>
      <c r="I25" s="22">
        <v>1068934</v>
      </c>
      <c r="J25" s="22">
        <v>25752443</v>
      </c>
      <c r="K25" s="22">
        <v>1260989</v>
      </c>
      <c r="L25" s="22">
        <v>27189180</v>
      </c>
      <c r="M25" s="22">
        <v>1157786</v>
      </c>
      <c r="N25" s="22">
        <v>23035009</v>
      </c>
      <c r="O25" s="22">
        <v>645465</v>
      </c>
      <c r="P25" s="22">
        <v>25959543</v>
      </c>
      <c r="Q25" s="22">
        <v>1522055</v>
      </c>
      <c r="R25" s="22">
        <v>22846756</v>
      </c>
      <c r="S25" s="22">
        <v>868241</v>
      </c>
    </row>
    <row r="26" spans="1:19" ht="32.4" customHeight="1" x14ac:dyDescent="0.3">
      <c r="A26" s="20"/>
      <c r="B26" s="21"/>
      <c r="C26" s="21"/>
      <c r="D26" s="129" t="s">
        <v>209</v>
      </c>
      <c r="E26" s="129"/>
      <c r="F26" s="130"/>
      <c r="G26" s="22">
        <f t="shared" si="8"/>
        <v>10791998</v>
      </c>
      <c r="H26" s="22">
        <v>1798663</v>
      </c>
      <c r="I26" s="22">
        <v>0</v>
      </c>
      <c r="J26" s="22">
        <v>1798667</v>
      </c>
      <c r="K26" s="22">
        <v>0</v>
      </c>
      <c r="L26" s="22">
        <v>1798667</v>
      </c>
      <c r="M26" s="22">
        <v>0</v>
      </c>
      <c r="N26" s="22">
        <v>1798667</v>
      </c>
      <c r="O26" s="22">
        <v>0</v>
      </c>
      <c r="P26" s="22">
        <v>1798667</v>
      </c>
      <c r="Q26" s="22">
        <v>0</v>
      </c>
      <c r="R26" s="22">
        <v>1798667</v>
      </c>
      <c r="S26" s="22">
        <v>0</v>
      </c>
    </row>
    <row r="27" spans="1:19" ht="25.8" customHeight="1" x14ac:dyDescent="0.3">
      <c r="A27" s="20"/>
      <c r="B27" s="21"/>
      <c r="C27" s="127" t="s">
        <v>60</v>
      </c>
      <c r="D27" s="127"/>
      <c r="E27" s="127"/>
      <c r="F27" s="128"/>
      <c r="G27" s="19">
        <f>G28</f>
        <v>1557396848</v>
      </c>
      <c r="H27" s="19">
        <f t="shared" ref="H27:S27" si="9">H28</f>
        <v>301330761</v>
      </c>
      <c r="I27" s="19">
        <f t="shared" si="9"/>
        <v>15763823</v>
      </c>
      <c r="J27" s="19">
        <f t="shared" si="9"/>
        <v>220004270</v>
      </c>
      <c r="K27" s="19">
        <f t="shared" si="9"/>
        <v>18459287</v>
      </c>
      <c r="L27" s="19">
        <f t="shared" si="9"/>
        <v>231079668</v>
      </c>
      <c r="M27" s="19">
        <f t="shared" si="9"/>
        <v>14241905</v>
      </c>
      <c r="N27" s="19">
        <f t="shared" si="9"/>
        <v>250365548</v>
      </c>
      <c r="O27" s="19">
        <f t="shared" si="9"/>
        <v>17992916</v>
      </c>
      <c r="P27" s="19">
        <f t="shared" si="9"/>
        <v>255118847</v>
      </c>
      <c r="Q27" s="19">
        <f t="shared" si="9"/>
        <v>9641992</v>
      </c>
      <c r="R27" s="19">
        <f t="shared" si="9"/>
        <v>207417203</v>
      </c>
      <c r="S27" s="19">
        <f t="shared" si="9"/>
        <v>15980628</v>
      </c>
    </row>
    <row r="28" spans="1:19" ht="30.6" customHeight="1" x14ac:dyDescent="0.3">
      <c r="A28" s="20"/>
      <c r="B28" s="21"/>
      <c r="C28" s="21"/>
      <c r="D28" s="129" t="s">
        <v>61</v>
      </c>
      <c r="E28" s="129"/>
      <c r="F28" s="130"/>
      <c r="G28" s="22">
        <f t="shared" ref="G28" si="10">SUM(H28:S28)</f>
        <v>1557396848</v>
      </c>
      <c r="H28" s="22">
        <v>301330761</v>
      </c>
      <c r="I28" s="22">
        <v>15763823</v>
      </c>
      <c r="J28" s="22">
        <v>220004270</v>
      </c>
      <c r="K28" s="22">
        <v>18459287</v>
      </c>
      <c r="L28" s="22">
        <v>231079668</v>
      </c>
      <c r="M28" s="22">
        <v>14241905</v>
      </c>
      <c r="N28" s="22">
        <v>250365548</v>
      </c>
      <c r="O28" s="22">
        <v>17992916</v>
      </c>
      <c r="P28" s="22">
        <v>255118847</v>
      </c>
      <c r="Q28" s="22">
        <v>9641992</v>
      </c>
      <c r="R28" s="22">
        <v>207417203</v>
      </c>
      <c r="S28" s="22">
        <v>15980628</v>
      </c>
    </row>
    <row r="29" spans="1:19" ht="23.4" customHeight="1" x14ac:dyDescent="0.3">
      <c r="A29" s="23"/>
      <c r="B29" s="24"/>
      <c r="C29" s="127" t="s">
        <v>62</v>
      </c>
      <c r="D29" s="127"/>
      <c r="E29" s="127"/>
      <c r="F29" s="128"/>
      <c r="G29" s="19">
        <f>G30</f>
        <v>34081715</v>
      </c>
      <c r="H29" s="19">
        <f t="shared" ref="H29:S29" si="11">H30</f>
        <v>5055721</v>
      </c>
      <c r="I29" s="19">
        <f t="shared" si="11"/>
        <v>2924</v>
      </c>
      <c r="J29" s="19">
        <f t="shared" si="11"/>
        <v>3463020</v>
      </c>
      <c r="K29" s="19">
        <f t="shared" si="11"/>
        <v>396223</v>
      </c>
      <c r="L29" s="19">
        <f t="shared" si="11"/>
        <v>6043709</v>
      </c>
      <c r="M29" s="19">
        <f t="shared" si="11"/>
        <v>193024</v>
      </c>
      <c r="N29" s="19">
        <f t="shared" si="11"/>
        <v>7882832</v>
      </c>
      <c r="O29" s="19">
        <f t="shared" si="11"/>
        <v>31880</v>
      </c>
      <c r="P29" s="19">
        <f t="shared" si="11"/>
        <v>6269536</v>
      </c>
      <c r="Q29" s="19">
        <f t="shared" si="11"/>
        <v>16687</v>
      </c>
      <c r="R29" s="19">
        <f t="shared" si="11"/>
        <v>4682284</v>
      </c>
      <c r="S29" s="19">
        <f t="shared" si="11"/>
        <v>43875</v>
      </c>
    </row>
    <row r="30" spans="1:19" ht="33" customHeight="1" x14ac:dyDescent="0.3">
      <c r="A30" s="20"/>
      <c r="B30" s="21"/>
      <c r="C30" s="21"/>
      <c r="D30" s="129" t="s">
        <v>63</v>
      </c>
      <c r="E30" s="129"/>
      <c r="F30" s="130"/>
      <c r="G30" s="22">
        <f t="shared" ref="G30:G31" si="12">SUM(H30:S30)</f>
        <v>34081715</v>
      </c>
      <c r="H30" s="22">
        <v>5055721</v>
      </c>
      <c r="I30" s="22">
        <v>2924</v>
      </c>
      <c r="J30" s="22">
        <v>3463020</v>
      </c>
      <c r="K30" s="22">
        <v>396223</v>
      </c>
      <c r="L30" s="22">
        <v>6043709</v>
      </c>
      <c r="M30" s="22">
        <v>193024</v>
      </c>
      <c r="N30" s="22">
        <v>7882832</v>
      </c>
      <c r="O30" s="22">
        <v>31880</v>
      </c>
      <c r="P30" s="22">
        <v>6269536</v>
      </c>
      <c r="Q30" s="22">
        <v>16687</v>
      </c>
      <c r="R30" s="22">
        <v>4682284</v>
      </c>
      <c r="S30" s="22">
        <v>43875</v>
      </c>
    </row>
    <row r="31" spans="1:19" s="26" customFormat="1" ht="27" customHeight="1" x14ac:dyDescent="0.3">
      <c r="A31" s="23"/>
      <c r="B31" s="24"/>
      <c r="C31" s="127" t="s">
        <v>64</v>
      </c>
      <c r="D31" s="127"/>
      <c r="E31" s="127"/>
      <c r="F31" s="128"/>
      <c r="G31" s="25">
        <f t="shared" si="12"/>
        <v>15600766</v>
      </c>
      <c r="H31" s="25">
        <v>968387</v>
      </c>
      <c r="I31" s="25">
        <v>978080</v>
      </c>
      <c r="J31" s="25">
        <v>743950</v>
      </c>
      <c r="K31" s="25">
        <v>1566971</v>
      </c>
      <c r="L31" s="25">
        <v>1243067</v>
      </c>
      <c r="M31" s="25">
        <v>1224669</v>
      </c>
      <c r="N31" s="25">
        <v>1380047</v>
      </c>
      <c r="O31" s="25">
        <v>1430936</v>
      </c>
      <c r="P31" s="25">
        <v>1329662</v>
      </c>
      <c r="Q31" s="25">
        <v>993927</v>
      </c>
      <c r="R31" s="25">
        <v>954737</v>
      </c>
      <c r="S31" s="25">
        <v>2786333</v>
      </c>
    </row>
    <row r="32" spans="1:19" ht="27" customHeight="1" x14ac:dyDescent="0.3">
      <c r="A32" s="20"/>
      <c r="B32" s="21"/>
      <c r="C32" s="127" t="s">
        <v>65</v>
      </c>
      <c r="D32" s="127"/>
      <c r="E32" s="127"/>
      <c r="F32" s="128"/>
      <c r="G32" s="19">
        <f>G33</f>
        <v>290887092</v>
      </c>
      <c r="H32" s="19">
        <f t="shared" ref="H32:S32" si="13">H33</f>
        <v>46151976</v>
      </c>
      <c r="I32" s="19">
        <f t="shared" si="13"/>
        <v>34184894</v>
      </c>
      <c r="J32" s="19">
        <f t="shared" si="13"/>
        <v>29373549</v>
      </c>
      <c r="K32" s="19">
        <f t="shared" si="13"/>
        <v>24324391</v>
      </c>
      <c r="L32" s="19">
        <f t="shared" si="13"/>
        <v>22078427</v>
      </c>
      <c r="M32" s="19">
        <f t="shared" si="13"/>
        <v>19542415</v>
      </c>
      <c r="N32" s="19">
        <f t="shared" si="13"/>
        <v>25727681</v>
      </c>
      <c r="O32" s="19">
        <f t="shared" si="13"/>
        <v>21372053</v>
      </c>
      <c r="P32" s="19">
        <f t="shared" si="13"/>
        <v>19148114</v>
      </c>
      <c r="Q32" s="19">
        <f t="shared" si="13"/>
        <v>17320344</v>
      </c>
      <c r="R32" s="19">
        <f t="shared" si="13"/>
        <v>15795789</v>
      </c>
      <c r="S32" s="19">
        <f t="shared" si="13"/>
        <v>15867459</v>
      </c>
    </row>
    <row r="33" spans="1:19" ht="24" customHeight="1" x14ac:dyDescent="0.3">
      <c r="A33" s="28"/>
      <c r="B33" s="29"/>
      <c r="C33" s="29"/>
      <c r="D33" s="97" t="s">
        <v>66</v>
      </c>
      <c r="E33" s="97"/>
      <c r="F33" s="98"/>
      <c r="G33" s="22">
        <f t="shared" ref="G33:G34" si="14">SUM(H33:S33)</f>
        <v>290887092</v>
      </c>
      <c r="H33" s="22">
        <v>46151976</v>
      </c>
      <c r="I33" s="22">
        <v>34184894</v>
      </c>
      <c r="J33" s="22">
        <v>29373549</v>
      </c>
      <c r="K33" s="22">
        <v>24324391</v>
      </c>
      <c r="L33" s="22">
        <v>22078427</v>
      </c>
      <c r="M33" s="22">
        <v>19542415</v>
      </c>
      <c r="N33" s="22">
        <v>25727681</v>
      </c>
      <c r="O33" s="22">
        <v>21372053</v>
      </c>
      <c r="P33" s="22">
        <v>19148114</v>
      </c>
      <c r="Q33" s="22">
        <v>17320344</v>
      </c>
      <c r="R33" s="22">
        <v>15795789</v>
      </c>
      <c r="S33" s="22">
        <v>15867459</v>
      </c>
    </row>
    <row r="34" spans="1:19" ht="60" customHeight="1" x14ac:dyDescent="0.3">
      <c r="A34" s="28"/>
      <c r="B34" s="29"/>
      <c r="C34" s="99" t="s">
        <v>67</v>
      </c>
      <c r="D34" s="99"/>
      <c r="E34" s="99"/>
      <c r="F34" s="100"/>
      <c r="G34" s="22">
        <f t="shared" si="14"/>
        <v>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1</v>
      </c>
    </row>
    <row r="35" spans="1:19" ht="12.6" customHeight="1" x14ac:dyDescent="0.3">
      <c r="A35" s="28"/>
      <c r="D35" s="5"/>
      <c r="E35" s="5"/>
      <c r="F35" s="5"/>
    </row>
    <row r="36" spans="1:19" ht="41.4" customHeight="1" x14ac:dyDescent="0.3">
      <c r="A36" s="31"/>
      <c r="B36" s="99" t="s">
        <v>68</v>
      </c>
      <c r="C36" s="99"/>
      <c r="D36" s="99"/>
      <c r="E36" s="99"/>
      <c r="F36" s="100"/>
      <c r="G36" s="19">
        <f>SUM(G37)</f>
        <v>0</v>
      </c>
      <c r="H36" s="19">
        <f t="shared" ref="H36:S36" si="15">SUM(H37)</f>
        <v>0</v>
      </c>
      <c r="I36" s="19">
        <f t="shared" si="15"/>
        <v>0</v>
      </c>
      <c r="J36" s="19">
        <f t="shared" si="15"/>
        <v>0</v>
      </c>
      <c r="K36" s="19">
        <f t="shared" si="15"/>
        <v>0</v>
      </c>
      <c r="L36" s="19">
        <f t="shared" si="15"/>
        <v>0</v>
      </c>
      <c r="M36" s="19">
        <f t="shared" si="15"/>
        <v>0</v>
      </c>
      <c r="N36" s="19">
        <f t="shared" si="15"/>
        <v>0</v>
      </c>
      <c r="O36" s="19">
        <f t="shared" si="15"/>
        <v>0</v>
      </c>
      <c r="P36" s="19">
        <f t="shared" si="15"/>
        <v>0</v>
      </c>
      <c r="Q36" s="19">
        <f t="shared" si="15"/>
        <v>0</v>
      </c>
      <c r="R36" s="19">
        <f t="shared" si="15"/>
        <v>0</v>
      </c>
      <c r="S36" s="19">
        <f t="shared" si="15"/>
        <v>0</v>
      </c>
    </row>
    <row r="37" spans="1:19" ht="22.2" customHeight="1" x14ac:dyDescent="0.3">
      <c r="A37" s="31"/>
      <c r="B37" s="33"/>
      <c r="C37" s="33"/>
      <c r="D37" s="97" t="s">
        <v>69</v>
      </c>
      <c r="E37" s="97"/>
      <c r="F37" s="98"/>
      <c r="G37" s="22">
        <f t="shared" ref="G37" si="16">SUM(H37:S37)</f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</row>
    <row r="38" spans="1:19" ht="13.2" customHeight="1" x14ac:dyDescent="0.3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24.6" customHeight="1" x14ac:dyDescent="0.3">
      <c r="A39" s="28"/>
      <c r="B39" s="99" t="s">
        <v>70</v>
      </c>
      <c r="C39" s="99"/>
      <c r="D39" s="99"/>
      <c r="E39" s="99"/>
      <c r="F39" s="100"/>
      <c r="G39" s="19">
        <f>SUM(G40)</f>
        <v>0</v>
      </c>
      <c r="H39" s="19">
        <f t="shared" ref="H39:S39" si="17">SUM(H40)</f>
        <v>0</v>
      </c>
      <c r="I39" s="19">
        <f t="shared" si="17"/>
        <v>0</v>
      </c>
      <c r="J39" s="19">
        <f t="shared" si="17"/>
        <v>0</v>
      </c>
      <c r="K39" s="19">
        <f t="shared" si="17"/>
        <v>0</v>
      </c>
      <c r="L39" s="19">
        <f t="shared" si="17"/>
        <v>0</v>
      </c>
      <c r="M39" s="19">
        <f t="shared" si="17"/>
        <v>0</v>
      </c>
      <c r="N39" s="19">
        <f t="shared" si="17"/>
        <v>0</v>
      </c>
      <c r="O39" s="19">
        <f t="shared" si="17"/>
        <v>0</v>
      </c>
      <c r="P39" s="19">
        <f t="shared" si="17"/>
        <v>0</v>
      </c>
      <c r="Q39" s="19">
        <f t="shared" si="17"/>
        <v>0</v>
      </c>
      <c r="R39" s="19">
        <f t="shared" si="17"/>
        <v>0</v>
      </c>
      <c r="S39" s="19">
        <f t="shared" si="17"/>
        <v>0</v>
      </c>
    </row>
    <row r="40" spans="1:19" ht="24.6" customHeight="1" x14ac:dyDescent="0.3">
      <c r="A40" s="28"/>
      <c r="B40" s="29"/>
      <c r="C40" s="29"/>
      <c r="D40" s="97" t="s">
        <v>71</v>
      </c>
      <c r="E40" s="97"/>
      <c r="F40" s="98"/>
      <c r="G40" s="22">
        <f t="shared" ref="G40" si="18">SUM(H40:S40)</f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</row>
    <row r="41" spans="1:19" ht="13.2" customHeigh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22.8" customHeight="1" x14ac:dyDescent="0.3">
      <c r="A42" s="28"/>
      <c r="B42" s="99" t="s">
        <v>72</v>
      </c>
      <c r="C42" s="99"/>
      <c r="D42" s="99"/>
      <c r="E42" s="99"/>
      <c r="F42" s="100"/>
      <c r="G42" s="19">
        <f>G43+G58+G116+G140+G141+G142</f>
        <v>2709791678</v>
      </c>
      <c r="H42" s="19">
        <f t="shared" ref="H42:S42" si="19">H43+H58+H116+H140+H141+H142</f>
        <v>427189784</v>
      </c>
      <c r="I42" s="19">
        <f t="shared" si="19"/>
        <v>316420638</v>
      </c>
      <c r="J42" s="19">
        <f t="shared" si="19"/>
        <v>271886087</v>
      </c>
      <c r="K42" s="19">
        <f t="shared" si="19"/>
        <v>242446334</v>
      </c>
      <c r="L42" s="19">
        <f t="shared" si="19"/>
        <v>204361315</v>
      </c>
      <c r="M42" s="19">
        <f t="shared" si="19"/>
        <v>180887596</v>
      </c>
      <c r="N42" s="19">
        <f t="shared" si="19"/>
        <v>238139368</v>
      </c>
      <c r="O42" s="19">
        <f t="shared" si="19"/>
        <v>197823006</v>
      </c>
      <c r="P42" s="19">
        <f t="shared" si="19"/>
        <v>177237888</v>
      </c>
      <c r="Q42" s="19">
        <f t="shared" si="19"/>
        <v>160319765</v>
      </c>
      <c r="R42" s="19">
        <f t="shared" si="19"/>
        <v>146208252</v>
      </c>
      <c r="S42" s="19">
        <f t="shared" si="19"/>
        <v>146871645</v>
      </c>
    </row>
    <row r="43" spans="1:19" ht="36" customHeight="1" x14ac:dyDescent="0.3">
      <c r="A43" s="34"/>
      <c r="B43" s="35"/>
      <c r="C43" s="101" t="s">
        <v>73</v>
      </c>
      <c r="D43" s="101"/>
      <c r="E43" s="101"/>
      <c r="F43" s="102"/>
      <c r="G43" s="19">
        <f>SUM(G44+G49)</f>
        <v>47673915</v>
      </c>
      <c r="H43" s="19">
        <f t="shared" ref="H43:S43" si="20">SUM(H44+H49)</f>
        <v>2999445</v>
      </c>
      <c r="I43" s="19">
        <f t="shared" si="20"/>
        <v>2556362</v>
      </c>
      <c r="J43" s="19">
        <f t="shared" si="20"/>
        <v>2956955</v>
      </c>
      <c r="K43" s="19">
        <f t="shared" si="20"/>
        <v>2775799</v>
      </c>
      <c r="L43" s="19">
        <f t="shared" si="20"/>
        <v>3010578</v>
      </c>
      <c r="M43" s="19">
        <f t="shared" si="20"/>
        <v>4253192</v>
      </c>
      <c r="N43" s="19">
        <f t="shared" si="20"/>
        <v>9946671</v>
      </c>
      <c r="O43" s="19">
        <f t="shared" si="20"/>
        <v>3798541</v>
      </c>
      <c r="P43" s="19">
        <f t="shared" si="20"/>
        <v>3671260</v>
      </c>
      <c r="Q43" s="19">
        <f t="shared" si="20"/>
        <v>4847085</v>
      </c>
      <c r="R43" s="19">
        <f t="shared" si="20"/>
        <v>3540221</v>
      </c>
      <c r="S43" s="19">
        <f t="shared" si="20"/>
        <v>3317806</v>
      </c>
    </row>
    <row r="44" spans="1:19" ht="19.8" customHeight="1" x14ac:dyDescent="0.3">
      <c r="A44" s="34"/>
      <c r="B44" s="35"/>
      <c r="C44" s="35"/>
      <c r="D44" s="101" t="s">
        <v>74</v>
      </c>
      <c r="E44" s="101"/>
      <c r="F44" s="102"/>
      <c r="G44" s="19">
        <f>SUM(G45:G48)</f>
        <v>2848021</v>
      </c>
      <c r="H44" s="19">
        <f t="shared" ref="H44:S44" si="21">SUM(H45:H48)</f>
        <v>86048</v>
      </c>
      <c r="I44" s="19">
        <f t="shared" si="21"/>
        <v>163668</v>
      </c>
      <c r="J44" s="19">
        <f t="shared" si="21"/>
        <v>311588</v>
      </c>
      <c r="K44" s="19">
        <f t="shared" si="21"/>
        <v>297577</v>
      </c>
      <c r="L44" s="19">
        <f t="shared" si="21"/>
        <v>238306</v>
      </c>
      <c r="M44" s="19">
        <f t="shared" si="21"/>
        <v>235935</v>
      </c>
      <c r="N44" s="19">
        <f t="shared" si="21"/>
        <v>395872</v>
      </c>
      <c r="O44" s="19">
        <f t="shared" si="21"/>
        <v>115995</v>
      </c>
      <c r="P44" s="19">
        <f t="shared" si="21"/>
        <v>211563</v>
      </c>
      <c r="Q44" s="19">
        <f t="shared" si="21"/>
        <v>172262</v>
      </c>
      <c r="R44" s="19">
        <f t="shared" si="21"/>
        <v>214008</v>
      </c>
      <c r="S44" s="19">
        <f t="shared" si="21"/>
        <v>405199</v>
      </c>
    </row>
    <row r="45" spans="1:19" ht="21.6" customHeight="1" x14ac:dyDescent="0.3">
      <c r="A45" s="34"/>
      <c r="B45" s="35"/>
      <c r="C45" s="35"/>
      <c r="D45" s="37"/>
      <c r="E45" s="90" t="s">
        <v>75</v>
      </c>
      <c r="F45" s="91"/>
      <c r="G45" s="22">
        <f t="shared" ref="G45:G68" si="22">SUM(H45:S45)</f>
        <v>187093</v>
      </c>
      <c r="H45" s="22">
        <v>19716</v>
      </c>
      <c r="I45" s="22">
        <v>16960</v>
      </c>
      <c r="J45" s="22">
        <v>17321</v>
      </c>
      <c r="K45" s="22">
        <v>14679</v>
      </c>
      <c r="L45" s="22">
        <v>12316</v>
      </c>
      <c r="M45" s="22">
        <v>11223</v>
      </c>
      <c r="N45" s="22">
        <v>18371</v>
      </c>
      <c r="O45" s="22">
        <v>10508</v>
      </c>
      <c r="P45" s="22">
        <v>11351</v>
      </c>
      <c r="Q45" s="22">
        <v>16313</v>
      </c>
      <c r="R45" s="22">
        <v>17628</v>
      </c>
      <c r="S45" s="22">
        <v>20707</v>
      </c>
    </row>
    <row r="46" spans="1:19" ht="21.6" customHeight="1" x14ac:dyDescent="0.3">
      <c r="A46" s="34"/>
      <c r="B46" s="35"/>
      <c r="C46" s="35"/>
      <c r="D46" s="37"/>
      <c r="E46" s="90" t="s">
        <v>76</v>
      </c>
      <c r="F46" s="91"/>
      <c r="G46" s="22">
        <f t="shared" si="22"/>
        <v>2402769</v>
      </c>
      <c r="H46" s="22">
        <v>58975</v>
      </c>
      <c r="I46" s="22">
        <v>139351</v>
      </c>
      <c r="J46" s="22">
        <v>275662</v>
      </c>
      <c r="K46" s="22">
        <v>257544</v>
      </c>
      <c r="L46" s="22">
        <v>190665</v>
      </c>
      <c r="M46" s="22">
        <v>175708</v>
      </c>
      <c r="N46" s="22">
        <v>342176</v>
      </c>
      <c r="O46" s="22">
        <v>100075</v>
      </c>
      <c r="P46" s="22">
        <v>190787</v>
      </c>
      <c r="Q46" s="22">
        <v>148592</v>
      </c>
      <c r="R46" s="22">
        <v>171817</v>
      </c>
      <c r="S46" s="22">
        <v>351417</v>
      </c>
    </row>
    <row r="47" spans="1:19" ht="21.6" customHeight="1" x14ac:dyDescent="0.3">
      <c r="A47" s="34"/>
      <c r="B47" s="35"/>
      <c r="C47" s="35"/>
      <c r="D47" s="37"/>
      <c r="E47" s="90" t="s">
        <v>77</v>
      </c>
      <c r="F47" s="91"/>
      <c r="G47" s="22">
        <f t="shared" si="22"/>
        <v>58124</v>
      </c>
      <c r="H47" s="22">
        <v>3344</v>
      </c>
      <c r="I47" s="22">
        <v>3344</v>
      </c>
      <c r="J47" s="22">
        <v>6566</v>
      </c>
      <c r="K47" s="22">
        <v>3344</v>
      </c>
      <c r="L47" s="22">
        <v>3344</v>
      </c>
      <c r="M47" s="22">
        <v>11065</v>
      </c>
      <c r="N47" s="22">
        <v>3344</v>
      </c>
      <c r="O47" s="22">
        <v>1399</v>
      </c>
      <c r="P47" s="22">
        <v>1399</v>
      </c>
      <c r="Q47" s="22">
        <v>3344</v>
      </c>
      <c r="R47" s="22">
        <v>6566</v>
      </c>
      <c r="S47" s="22">
        <v>11065</v>
      </c>
    </row>
    <row r="48" spans="1:19" ht="21.6" customHeight="1" x14ac:dyDescent="0.3">
      <c r="A48" s="34"/>
      <c r="B48" s="35"/>
      <c r="C48" s="35"/>
      <c r="D48" s="37"/>
      <c r="E48" s="90" t="s">
        <v>78</v>
      </c>
      <c r="F48" s="91"/>
      <c r="G48" s="22">
        <f t="shared" si="22"/>
        <v>200035</v>
      </c>
      <c r="H48" s="22">
        <v>4013</v>
      </c>
      <c r="I48" s="22">
        <v>4013</v>
      </c>
      <c r="J48" s="22">
        <v>12039</v>
      </c>
      <c r="K48" s="22">
        <v>22010</v>
      </c>
      <c r="L48" s="22">
        <v>31981</v>
      </c>
      <c r="M48" s="22">
        <v>37939</v>
      </c>
      <c r="N48" s="22">
        <v>31981</v>
      </c>
      <c r="O48" s="22">
        <v>4013</v>
      </c>
      <c r="P48" s="22">
        <v>8026</v>
      </c>
      <c r="Q48" s="22">
        <v>4013</v>
      </c>
      <c r="R48" s="22">
        <v>17997</v>
      </c>
      <c r="S48" s="22">
        <v>22010</v>
      </c>
    </row>
    <row r="49" spans="1:19" ht="25.2" customHeight="1" x14ac:dyDescent="0.3">
      <c r="A49" s="34"/>
      <c r="B49" s="35"/>
      <c r="C49" s="35"/>
      <c r="D49" s="101" t="s">
        <v>79</v>
      </c>
      <c r="E49" s="101"/>
      <c r="F49" s="102"/>
      <c r="G49" s="19">
        <f>SUM(G50:G57)</f>
        <v>44825894</v>
      </c>
      <c r="H49" s="19">
        <f t="shared" ref="H49:S49" si="23">SUM(H50:H57)</f>
        <v>2913397</v>
      </c>
      <c r="I49" s="19">
        <f t="shared" si="23"/>
        <v>2392694</v>
      </c>
      <c r="J49" s="19">
        <f t="shared" si="23"/>
        <v>2645367</v>
      </c>
      <c r="K49" s="19">
        <f t="shared" si="23"/>
        <v>2478222</v>
      </c>
      <c r="L49" s="19">
        <f t="shared" si="23"/>
        <v>2772272</v>
      </c>
      <c r="M49" s="19">
        <f t="shared" si="23"/>
        <v>4017257</v>
      </c>
      <c r="N49" s="19">
        <f t="shared" si="23"/>
        <v>9550799</v>
      </c>
      <c r="O49" s="19">
        <f t="shared" si="23"/>
        <v>3682546</v>
      </c>
      <c r="P49" s="19">
        <f t="shared" si="23"/>
        <v>3459697</v>
      </c>
      <c r="Q49" s="19">
        <f t="shared" si="23"/>
        <v>4674823</v>
      </c>
      <c r="R49" s="19">
        <f t="shared" si="23"/>
        <v>3326213</v>
      </c>
      <c r="S49" s="19">
        <f t="shared" si="23"/>
        <v>2912607</v>
      </c>
    </row>
    <row r="50" spans="1:19" ht="21" customHeight="1" x14ac:dyDescent="0.3">
      <c r="A50" s="34"/>
      <c r="B50" s="35"/>
      <c r="C50" s="35"/>
      <c r="D50" s="37"/>
      <c r="E50" s="90" t="s">
        <v>80</v>
      </c>
      <c r="F50" s="91"/>
      <c r="G50" s="22">
        <f t="shared" si="22"/>
        <v>4513695</v>
      </c>
      <c r="H50" s="22">
        <v>376141</v>
      </c>
      <c r="I50" s="22">
        <v>376141</v>
      </c>
      <c r="J50" s="22">
        <v>376141</v>
      </c>
      <c r="K50" s="22">
        <v>376141</v>
      </c>
      <c r="L50" s="22">
        <v>376141</v>
      </c>
      <c r="M50" s="22">
        <v>376141</v>
      </c>
      <c r="N50" s="22">
        <v>376141</v>
      </c>
      <c r="O50" s="22">
        <v>376141</v>
      </c>
      <c r="P50" s="22">
        <v>376141</v>
      </c>
      <c r="Q50" s="22">
        <v>376141</v>
      </c>
      <c r="R50" s="22">
        <v>376141</v>
      </c>
      <c r="S50" s="22">
        <v>376144</v>
      </c>
    </row>
    <row r="51" spans="1:19" ht="21" customHeight="1" x14ac:dyDescent="0.3">
      <c r="A51" s="34"/>
      <c r="B51" s="35"/>
      <c r="C51" s="35"/>
      <c r="D51" s="37"/>
      <c r="E51" s="90" t="s">
        <v>81</v>
      </c>
      <c r="F51" s="91"/>
      <c r="G51" s="22">
        <f>SUM(H51:S51)</f>
        <v>189334</v>
      </c>
      <c r="H51" s="22">
        <v>7073</v>
      </c>
      <c r="I51" s="22">
        <v>11440</v>
      </c>
      <c r="J51" s="22">
        <v>0</v>
      </c>
      <c r="K51" s="22">
        <v>0</v>
      </c>
      <c r="L51" s="22">
        <v>7402</v>
      </c>
      <c r="M51" s="22">
        <v>9867</v>
      </c>
      <c r="N51" s="22">
        <v>0</v>
      </c>
      <c r="O51" s="22">
        <v>75264</v>
      </c>
      <c r="P51" s="22">
        <v>78287</v>
      </c>
      <c r="Q51" s="22">
        <v>0</v>
      </c>
      <c r="R51" s="22">
        <v>0</v>
      </c>
      <c r="S51" s="22">
        <v>1</v>
      </c>
    </row>
    <row r="52" spans="1:19" ht="21" customHeight="1" x14ac:dyDescent="0.3">
      <c r="A52" s="34"/>
      <c r="B52" s="35"/>
      <c r="C52" s="35"/>
      <c r="D52" s="37"/>
      <c r="E52" s="90" t="s">
        <v>82</v>
      </c>
      <c r="F52" s="91"/>
      <c r="G52" s="22">
        <f t="shared" si="22"/>
        <v>15686053</v>
      </c>
      <c r="H52" s="22">
        <v>1282215</v>
      </c>
      <c r="I52" s="22">
        <v>1141720</v>
      </c>
      <c r="J52" s="22">
        <v>1279314</v>
      </c>
      <c r="K52" s="22">
        <v>1190165</v>
      </c>
      <c r="L52" s="22">
        <v>1268669</v>
      </c>
      <c r="M52" s="22">
        <v>1283737</v>
      </c>
      <c r="N52" s="22">
        <v>1611758</v>
      </c>
      <c r="O52" s="22">
        <v>1249328</v>
      </c>
      <c r="P52" s="22">
        <v>1255510</v>
      </c>
      <c r="Q52" s="22">
        <v>1111546</v>
      </c>
      <c r="R52" s="22">
        <v>1603222</v>
      </c>
      <c r="S52" s="22">
        <v>1408869</v>
      </c>
    </row>
    <row r="53" spans="1:19" ht="21" customHeight="1" x14ac:dyDescent="0.3">
      <c r="A53" s="34"/>
      <c r="B53" s="35"/>
      <c r="C53" s="35"/>
      <c r="D53" s="37"/>
      <c r="E53" s="90" t="s">
        <v>83</v>
      </c>
      <c r="F53" s="91"/>
      <c r="G53" s="22">
        <f t="shared" si="22"/>
        <v>16034551</v>
      </c>
      <c r="H53" s="22">
        <v>385101</v>
      </c>
      <c r="I53" s="22">
        <v>569019</v>
      </c>
      <c r="J53" s="22">
        <v>518123</v>
      </c>
      <c r="K53" s="22">
        <v>321194</v>
      </c>
      <c r="L53" s="22">
        <v>473648</v>
      </c>
      <c r="M53" s="22">
        <v>478985</v>
      </c>
      <c r="N53" s="22">
        <v>6809427</v>
      </c>
      <c r="O53" s="22">
        <v>1699260</v>
      </c>
      <c r="P53" s="22">
        <v>667200</v>
      </c>
      <c r="Q53" s="22">
        <v>2720122</v>
      </c>
      <c r="R53" s="22">
        <v>679471</v>
      </c>
      <c r="S53" s="22">
        <v>713001</v>
      </c>
    </row>
    <row r="54" spans="1:19" ht="21" customHeight="1" x14ac:dyDescent="0.3">
      <c r="A54" s="34"/>
      <c r="B54" s="35"/>
      <c r="C54" s="35"/>
      <c r="D54" s="37"/>
      <c r="E54" s="90" t="s">
        <v>84</v>
      </c>
      <c r="F54" s="91"/>
      <c r="G54" s="22">
        <f t="shared" si="22"/>
        <v>616142</v>
      </c>
      <c r="H54" s="22">
        <v>0</v>
      </c>
      <c r="I54" s="22">
        <v>42560</v>
      </c>
      <c r="J54" s="22">
        <v>28500</v>
      </c>
      <c r="K54" s="22">
        <v>42560</v>
      </c>
      <c r="L54" s="22">
        <v>28500</v>
      </c>
      <c r="M54" s="22">
        <v>42560</v>
      </c>
      <c r="N54" s="22">
        <v>204222</v>
      </c>
      <c r="O54" s="22">
        <v>42560</v>
      </c>
      <c r="P54" s="22">
        <v>28500</v>
      </c>
      <c r="Q54" s="22">
        <v>42560</v>
      </c>
      <c r="R54" s="22">
        <v>28500</v>
      </c>
      <c r="S54" s="22">
        <v>85120</v>
      </c>
    </row>
    <row r="55" spans="1:19" ht="21" customHeight="1" x14ac:dyDescent="0.3">
      <c r="A55" s="34"/>
      <c r="B55" s="35"/>
      <c r="C55" s="35"/>
      <c r="D55" s="37"/>
      <c r="E55" s="90" t="s">
        <v>85</v>
      </c>
      <c r="F55" s="91"/>
      <c r="G55" s="22">
        <f t="shared" si="22"/>
        <v>242270</v>
      </c>
      <c r="H55" s="22">
        <v>15300</v>
      </c>
      <c r="I55" s="22">
        <v>21943</v>
      </c>
      <c r="J55" s="22">
        <v>29334</v>
      </c>
      <c r="K55" s="22">
        <v>30731</v>
      </c>
      <c r="L55" s="22">
        <v>28583</v>
      </c>
      <c r="M55" s="22">
        <v>23461</v>
      </c>
      <c r="N55" s="22">
        <v>3465</v>
      </c>
      <c r="O55" s="22">
        <v>10122</v>
      </c>
      <c r="P55" s="22">
        <v>20586</v>
      </c>
      <c r="Q55" s="22">
        <v>22653</v>
      </c>
      <c r="R55" s="22">
        <v>23098</v>
      </c>
      <c r="S55" s="22">
        <v>12994</v>
      </c>
    </row>
    <row r="56" spans="1:19" ht="21" customHeight="1" x14ac:dyDescent="0.3">
      <c r="A56" s="34"/>
      <c r="B56" s="35"/>
      <c r="C56" s="35"/>
      <c r="D56" s="37"/>
      <c r="E56" s="90" t="s">
        <v>86</v>
      </c>
      <c r="F56" s="91"/>
      <c r="G56" s="22">
        <f t="shared" si="22"/>
        <v>7543848</v>
      </c>
      <c r="H56" s="22">
        <v>847567</v>
      </c>
      <c r="I56" s="22">
        <v>229871</v>
      </c>
      <c r="J56" s="22">
        <v>413955</v>
      </c>
      <c r="K56" s="22">
        <v>517431</v>
      </c>
      <c r="L56" s="22">
        <v>589329</v>
      </c>
      <c r="M56" s="22">
        <v>1802506</v>
      </c>
      <c r="N56" s="22">
        <v>545786</v>
      </c>
      <c r="O56" s="22">
        <v>229871</v>
      </c>
      <c r="P56" s="22">
        <v>1033473</v>
      </c>
      <c r="Q56" s="22">
        <v>401801</v>
      </c>
      <c r="R56" s="22">
        <v>615781</v>
      </c>
      <c r="S56" s="22">
        <v>316477</v>
      </c>
    </row>
    <row r="57" spans="1:19" ht="21" customHeight="1" x14ac:dyDescent="0.3">
      <c r="A57" s="34"/>
      <c r="B57" s="35"/>
      <c r="C57" s="35"/>
      <c r="D57" s="37"/>
      <c r="E57" s="125" t="s">
        <v>87</v>
      </c>
      <c r="F57" s="126"/>
      <c r="G57" s="22">
        <f t="shared" si="22"/>
        <v>1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1</v>
      </c>
    </row>
    <row r="58" spans="1:19" ht="27" customHeight="1" x14ac:dyDescent="0.3">
      <c r="A58" s="34"/>
      <c r="B58" s="35"/>
      <c r="C58" s="101" t="s">
        <v>88</v>
      </c>
      <c r="D58" s="101"/>
      <c r="E58" s="101"/>
      <c r="F58" s="102"/>
      <c r="G58" s="25">
        <f>SUM(G59+G62+G65+G69+G72+G79+G82+G87+G89+G91+G94+G97+G100+G103+G105+G107+G114)</f>
        <v>2614579613</v>
      </c>
      <c r="H58" s="25">
        <f t="shared" ref="H58:S58" si="24">SUM(H59+H62+H65+H69+H72+H79+H82+H87+H89+H91+H94+H97+H100+H103+H105+H107+H114)</f>
        <v>418712119</v>
      </c>
      <c r="I58" s="25">
        <f t="shared" si="24"/>
        <v>308245590</v>
      </c>
      <c r="J58" s="25">
        <f t="shared" si="24"/>
        <v>265102847</v>
      </c>
      <c r="K58" s="25">
        <f t="shared" si="24"/>
        <v>236191361</v>
      </c>
      <c r="L58" s="25">
        <f t="shared" si="24"/>
        <v>196938618</v>
      </c>
      <c r="M58" s="25">
        <f t="shared" si="24"/>
        <v>172194925</v>
      </c>
      <c r="N58" s="25">
        <f t="shared" si="24"/>
        <v>221686615</v>
      </c>
      <c r="O58" s="25">
        <f t="shared" si="24"/>
        <v>186676908</v>
      </c>
      <c r="P58" s="25">
        <f t="shared" si="24"/>
        <v>169906476</v>
      </c>
      <c r="Q58" s="25">
        <f t="shared" si="24"/>
        <v>154322823</v>
      </c>
      <c r="R58" s="25">
        <f t="shared" si="24"/>
        <v>141931640</v>
      </c>
      <c r="S58" s="25">
        <f t="shared" si="24"/>
        <v>142669691</v>
      </c>
    </row>
    <row r="59" spans="1:19" ht="21" customHeight="1" x14ac:dyDescent="0.3">
      <c r="A59" s="34"/>
      <c r="B59" s="35"/>
      <c r="C59" s="35"/>
      <c r="D59" s="101" t="s">
        <v>89</v>
      </c>
      <c r="E59" s="101"/>
      <c r="F59" s="102"/>
      <c r="G59" s="25">
        <f t="shared" ref="G59:S59" si="25">G60</f>
        <v>5587376</v>
      </c>
      <c r="H59" s="25">
        <f t="shared" si="25"/>
        <v>132055</v>
      </c>
      <c r="I59" s="25">
        <f t="shared" si="25"/>
        <v>123137</v>
      </c>
      <c r="J59" s="25">
        <f t="shared" si="25"/>
        <v>174766</v>
      </c>
      <c r="K59" s="25">
        <f t="shared" si="25"/>
        <v>525180</v>
      </c>
      <c r="L59" s="25">
        <f t="shared" si="25"/>
        <v>880541</v>
      </c>
      <c r="M59" s="25">
        <f t="shared" si="25"/>
        <v>398877</v>
      </c>
      <c r="N59" s="25">
        <f t="shared" si="25"/>
        <v>1007087</v>
      </c>
      <c r="O59" s="25">
        <f t="shared" si="25"/>
        <v>849424</v>
      </c>
      <c r="P59" s="25">
        <f t="shared" si="25"/>
        <v>1106643</v>
      </c>
      <c r="Q59" s="25">
        <f t="shared" si="25"/>
        <v>237372</v>
      </c>
      <c r="R59" s="25">
        <f t="shared" si="25"/>
        <v>94105</v>
      </c>
      <c r="S59" s="25">
        <f t="shared" si="25"/>
        <v>58189</v>
      </c>
    </row>
    <row r="60" spans="1:19" ht="22.2" customHeight="1" x14ac:dyDescent="0.3">
      <c r="A60" s="34"/>
      <c r="B60" s="35"/>
      <c r="C60" s="35"/>
      <c r="D60" s="39"/>
      <c r="E60" s="90" t="s">
        <v>90</v>
      </c>
      <c r="F60" s="91"/>
      <c r="G60" s="22">
        <f t="shared" ref="G60:S60" si="26">SUM(G61:G61)</f>
        <v>5587376</v>
      </c>
      <c r="H60" s="22">
        <f t="shared" si="26"/>
        <v>132055</v>
      </c>
      <c r="I60" s="22">
        <f t="shared" si="26"/>
        <v>123137</v>
      </c>
      <c r="J60" s="22">
        <f t="shared" si="26"/>
        <v>174766</v>
      </c>
      <c r="K60" s="22">
        <f t="shared" si="26"/>
        <v>525180</v>
      </c>
      <c r="L60" s="22">
        <f t="shared" si="26"/>
        <v>880541</v>
      </c>
      <c r="M60" s="22">
        <f t="shared" si="26"/>
        <v>398877</v>
      </c>
      <c r="N60" s="22">
        <f t="shared" si="26"/>
        <v>1007087</v>
      </c>
      <c r="O60" s="22">
        <f t="shared" si="26"/>
        <v>849424</v>
      </c>
      <c r="P60" s="22">
        <f t="shared" si="26"/>
        <v>1106643</v>
      </c>
      <c r="Q60" s="22">
        <f t="shared" si="26"/>
        <v>237372</v>
      </c>
      <c r="R60" s="22">
        <f t="shared" si="26"/>
        <v>94105</v>
      </c>
      <c r="S60" s="22">
        <f t="shared" si="26"/>
        <v>58189</v>
      </c>
    </row>
    <row r="61" spans="1:19" ht="29.4" customHeight="1" x14ac:dyDescent="0.3">
      <c r="A61" s="34"/>
      <c r="B61" s="35"/>
      <c r="C61" s="35"/>
      <c r="D61" s="39"/>
      <c r="E61" s="40"/>
      <c r="F61" s="38" t="s">
        <v>91</v>
      </c>
      <c r="G61" s="22">
        <f t="shared" si="22"/>
        <v>5587376</v>
      </c>
      <c r="H61" s="22">
        <v>132055</v>
      </c>
      <c r="I61" s="22">
        <v>123137</v>
      </c>
      <c r="J61" s="22">
        <v>174766</v>
      </c>
      <c r="K61" s="22">
        <v>525180</v>
      </c>
      <c r="L61" s="22">
        <v>880541</v>
      </c>
      <c r="M61" s="22">
        <v>398877</v>
      </c>
      <c r="N61" s="22">
        <v>1007087</v>
      </c>
      <c r="O61" s="22">
        <v>849424</v>
      </c>
      <c r="P61" s="22">
        <v>1106643</v>
      </c>
      <c r="Q61" s="22">
        <v>237372</v>
      </c>
      <c r="R61" s="22">
        <v>94105</v>
      </c>
      <c r="S61" s="22">
        <v>58189</v>
      </c>
    </row>
    <row r="62" spans="1:19" ht="23.4" customHeight="1" x14ac:dyDescent="0.3">
      <c r="A62" s="34"/>
      <c r="B62" s="35"/>
      <c r="C62" s="35"/>
      <c r="D62" s="101" t="s">
        <v>92</v>
      </c>
      <c r="E62" s="101"/>
      <c r="F62" s="102"/>
      <c r="G62" s="25">
        <f t="shared" ref="G62:S62" si="27">G63+G64</f>
        <v>36751663</v>
      </c>
      <c r="H62" s="25">
        <f t="shared" si="27"/>
        <v>23903925</v>
      </c>
      <c r="I62" s="25">
        <f t="shared" si="27"/>
        <v>76699</v>
      </c>
      <c r="J62" s="25">
        <f t="shared" si="27"/>
        <v>239255</v>
      </c>
      <c r="K62" s="25">
        <f t="shared" si="27"/>
        <v>5171275</v>
      </c>
      <c r="L62" s="25">
        <f t="shared" si="27"/>
        <v>1552142</v>
      </c>
      <c r="M62" s="25">
        <f t="shared" si="27"/>
        <v>333472</v>
      </c>
      <c r="N62" s="25">
        <f t="shared" si="27"/>
        <v>3440825</v>
      </c>
      <c r="O62" s="25">
        <f t="shared" si="27"/>
        <v>113617</v>
      </c>
      <c r="P62" s="25">
        <f t="shared" si="27"/>
        <v>270435</v>
      </c>
      <c r="Q62" s="25">
        <f t="shared" si="27"/>
        <v>328343</v>
      </c>
      <c r="R62" s="25">
        <f t="shared" si="27"/>
        <v>627073</v>
      </c>
      <c r="S62" s="25">
        <f t="shared" si="27"/>
        <v>694602</v>
      </c>
    </row>
    <row r="63" spans="1:19" ht="39" customHeight="1" x14ac:dyDescent="0.3">
      <c r="A63" s="34"/>
      <c r="B63" s="35"/>
      <c r="C63" s="35"/>
      <c r="D63" s="36"/>
      <c r="E63" s="90" t="s">
        <v>93</v>
      </c>
      <c r="F63" s="91"/>
      <c r="G63" s="22">
        <f t="shared" si="22"/>
        <v>36738787</v>
      </c>
      <c r="H63" s="22">
        <v>23902881</v>
      </c>
      <c r="I63" s="22">
        <v>75655</v>
      </c>
      <c r="J63" s="22">
        <v>238211</v>
      </c>
      <c r="K63" s="22">
        <v>5170231</v>
      </c>
      <c r="L63" s="22">
        <v>1550924</v>
      </c>
      <c r="M63" s="22">
        <v>332428</v>
      </c>
      <c r="N63" s="22">
        <v>3439781</v>
      </c>
      <c r="O63" s="22">
        <v>112573</v>
      </c>
      <c r="P63" s="22">
        <v>269391</v>
      </c>
      <c r="Q63" s="22">
        <v>327299</v>
      </c>
      <c r="R63" s="22">
        <v>626029</v>
      </c>
      <c r="S63" s="22">
        <v>693384</v>
      </c>
    </row>
    <row r="64" spans="1:19" ht="22.8" customHeight="1" x14ac:dyDescent="0.3">
      <c r="A64" s="34"/>
      <c r="B64" s="35"/>
      <c r="C64" s="35"/>
      <c r="D64" s="36"/>
      <c r="E64" s="90" t="s">
        <v>94</v>
      </c>
      <c r="F64" s="91"/>
      <c r="G64" s="22">
        <f t="shared" si="22"/>
        <v>12876</v>
      </c>
      <c r="H64" s="22">
        <v>1044</v>
      </c>
      <c r="I64" s="22">
        <v>1044</v>
      </c>
      <c r="J64" s="22">
        <v>1044</v>
      </c>
      <c r="K64" s="22">
        <v>1044</v>
      </c>
      <c r="L64" s="22">
        <v>1218</v>
      </c>
      <c r="M64" s="22">
        <v>1044</v>
      </c>
      <c r="N64" s="22">
        <v>1044</v>
      </c>
      <c r="O64" s="22">
        <v>1044</v>
      </c>
      <c r="P64" s="22">
        <v>1044</v>
      </c>
      <c r="Q64" s="22">
        <v>1044</v>
      </c>
      <c r="R64" s="22">
        <v>1044</v>
      </c>
      <c r="S64" s="22">
        <v>1218</v>
      </c>
    </row>
    <row r="65" spans="1:19" ht="30" customHeight="1" x14ac:dyDescent="0.3">
      <c r="A65" s="34"/>
      <c r="B65" s="35"/>
      <c r="C65" s="35"/>
      <c r="D65" s="101" t="s">
        <v>95</v>
      </c>
      <c r="E65" s="101"/>
      <c r="F65" s="102"/>
      <c r="G65" s="25">
        <f>SUM(G66:G68)</f>
        <v>390665945</v>
      </c>
      <c r="H65" s="25">
        <f t="shared" ref="H65:S65" si="28">SUM(H66:H68)</f>
        <v>32452749</v>
      </c>
      <c r="I65" s="25">
        <f t="shared" si="28"/>
        <v>32415766</v>
      </c>
      <c r="J65" s="25">
        <f t="shared" si="28"/>
        <v>32316735</v>
      </c>
      <c r="K65" s="25">
        <f t="shared" si="28"/>
        <v>32577170</v>
      </c>
      <c r="L65" s="25">
        <f t="shared" si="28"/>
        <v>32743390</v>
      </c>
      <c r="M65" s="25">
        <f t="shared" si="28"/>
        <v>32492659</v>
      </c>
      <c r="N65" s="25">
        <f t="shared" si="28"/>
        <v>32509623</v>
      </c>
      <c r="O65" s="25">
        <f t="shared" si="28"/>
        <v>32770928</v>
      </c>
      <c r="P65" s="25">
        <f t="shared" si="28"/>
        <v>32735268</v>
      </c>
      <c r="Q65" s="25">
        <f t="shared" si="28"/>
        <v>32513601</v>
      </c>
      <c r="R65" s="25">
        <f t="shared" si="28"/>
        <v>32614481</v>
      </c>
      <c r="S65" s="25">
        <f t="shared" si="28"/>
        <v>32523575</v>
      </c>
    </row>
    <row r="66" spans="1:19" ht="21" customHeight="1" x14ac:dyDescent="0.3">
      <c r="A66" s="34"/>
      <c r="B66" s="35"/>
      <c r="C66" s="35"/>
      <c r="D66" s="36"/>
      <c r="E66" s="90" t="s">
        <v>96</v>
      </c>
      <c r="F66" s="91"/>
      <c r="G66" s="22">
        <f t="shared" si="22"/>
        <v>7136225</v>
      </c>
      <c r="H66" s="22">
        <v>456615</v>
      </c>
      <c r="I66" s="22">
        <v>441072</v>
      </c>
      <c r="J66" s="22">
        <v>399393</v>
      </c>
      <c r="K66" s="22">
        <v>583105</v>
      </c>
      <c r="L66" s="22">
        <v>805664</v>
      </c>
      <c r="M66" s="22">
        <v>540212</v>
      </c>
      <c r="N66" s="22">
        <v>571775</v>
      </c>
      <c r="O66" s="22">
        <v>809306</v>
      </c>
      <c r="P66" s="22">
        <v>768841</v>
      </c>
      <c r="Q66" s="22">
        <v>546282</v>
      </c>
      <c r="R66" s="22">
        <v>647445</v>
      </c>
      <c r="S66" s="22">
        <v>566515</v>
      </c>
    </row>
    <row r="67" spans="1:19" ht="21" customHeight="1" x14ac:dyDescent="0.3">
      <c r="A67" s="34"/>
      <c r="B67" s="35"/>
      <c r="C67" s="35"/>
      <c r="D67" s="36"/>
      <c r="E67" s="90" t="s">
        <v>97</v>
      </c>
      <c r="F67" s="91"/>
      <c r="G67" s="22">
        <f t="shared" si="22"/>
        <v>381515376</v>
      </c>
      <c r="H67" s="22">
        <v>31792948</v>
      </c>
      <c r="I67" s="22">
        <v>31792948</v>
      </c>
      <c r="J67" s="22">
        <v>31792948</v>
      </c>
      <c r="K67" s="22">
        <v>31792948</v>
      </c>
      <c r="L67" s="22">
        <v>31792948</v>
      </c>
      <c r="M67" s="22">
        <v>31792948</v>
      </c>
      <c r="N67" s="22">
        <v>31792948</v>
      </c>
      <c r="O67" s="22">
        <v>31792948</v>
      </c>
      <c r="P67" s="22">
        <v>31792948</v>
      </c>
      <c r="Q67" s="22">
        <v>31792948</v>
      </c>
      <c r="R67" s="22">
        <v>31792948</v>
      </c>
      <c r="S67" s="22">
        <v>31792948</v>
      </c>
    </row>
    <row r="68" spans="1:19" ht="21" customHeight="1" x14ac:dyDescent="0.3">
      <c r="A68" s="41"/>
      <c r="B68" s="39"/>
      <c r="C68" s="39"/>
      <c r="D68" s="42"/>
      <c r="E68" s="90" t="s">
        <v>98</v>
      </c>
      <c r="F68" s="91"/>
      <c r="G68" s="22">
        <f t="shared" si="22"/>
        <v>2014344</v>
      </c>
      <c r="H68" s="22">
        <v>203186</v>
      </c>
      <c r="I68" s="22">
        <v>181746</v>
      </c>
      <c r="J68" s="22">
        <v>124394</v>
      </c>
      <c r="K68" s="22">
        <v>201117</v>
      </c>
      <c r="L68" s="22">
        <v>144778</v>
      </c>
      <c r="M68" s="22">
        <v>159499</v>
      </c>
      <c r="N68" s="22">
        <v>144900</v>
      </c>
      <c r="O68" s="22">
        <v>168674</v>
      </c>
      <c r="P68" s="22">
        <v>173479</v>
      </c>
      <c r="Q68" s="22">
        <v>174371</v>
      </c>
      <c r="R68" s="22">
        <v>174088</v>
      </c>
      <c r="S68" s="22">
        <v>164112</v>
      </c>
    </row>
    <row r="69" spans="1:19" ht="22.2" customHeight="1" x14ac:dyDescent="0.3">
      <c r="A69" s="43"/>
      <c r="B69" s="44"/>
      <c r="C69" s="44"/>
      <c r="D69" s="111" t="s">
        <v>99</v>
      </c>
      <c r="E69" s="111"/>
      <c r="F69" s="112"/>
      <c r="G69" s="19">
        <f>SUM(G70:G71)</f>
        <v>3024477</v>
      </c>
      <c r="H69" s="19">
        <f t="shared" ref="H69:S69" si="29">SUM(H70:H71)</f>
        <v>304343</v>
      </c>
      <c r="I69" s="19">
        <f t="shared" si="29"/>
        <v>367659</v>
      </c>
      <c r="J69" s="19">
        <f t="shared" si="29"/>
        <v>479736</v>
      </c>
      <c r="K69" s="19">
        <f t="shared" si="29"/>
        <v>353464</v>
      </c>
      <c r="L69" s="19">
        <f t="shared" si="29"/>
        <v>262359</v>
      </c>
      <c r="M69" s="19">
        <f t="shared" si="29"/>
        <v>310072</v>
      </c>
      <c r="N69" s="19">
        <f t="shared" si="29"/>
        <v>402744</v>
      </c>
      <c r="O69" s="19">
        <f t="shared" si="29"/>
        <v>140051</v>
      </c>
      <c r="P69" s="19">
        <f t="shared" si="29"/>
        <v>95490</v>
      </c>
      <c r="Q69" s="19">
        <f t="shared" si="29"/>
        <v>118156</v>
      </c>
      <c r="R69" s="19">
        <f t="shared" si="29"/>
        <v>122399</v>
      </c>
      <c r="S69" s="19">
        <f t="shared" si="29"/>
        <v>68004</v>
      </c>
    </row>
    <row r="70" spans="1:19" ht="25.2" customHeight="1" x14ac:dyDescent="0.3">
      <c r="A70" s="43"/>
      <c r="B70" s="44"/>
      <c r="C70" s="44"/>
      <c r="D70" s="46"/>
      <c r="E70" s="90" t="s">
        <v>100</v>
      </c>
      <c r="F70" s="91"/>
      <c r="G70" s="22">
        <f t="shared" ref="G70:G71" si="30">SUM(H70:S70)</f>
        <v>3024477</v>
      </c>
      <c r="H70" s="22">
        <v>304343</v>
      </c>
      <c r="I70" s="22">
        <v>367659</v>
      </c>
      <c r="J70" s="22">
        <v>479736</v>
      </c>
      <c r="K70" s="22">
        <v>353464</v>
      </c>
      <c r="L70" s="22">
        <v>262359</v>
      </c>
      <c r="M70" s="22">
        <v>310072</v>
      </c>
      <c r="N70" s="22">
        <v>402744</v>
      </c>
      <c r="O70" s="22">
        <v>140051</v>
      </c>
      <c r="P70" s="22">
        <v>95490</v>
      </c>
      <c r="Q70" s="22">
        <v>118156</v>
      </c>
      <c r="R70" s="22">
        <v>122399</v>
      </c>
      <c r="S70" s="22">
        <v>68004</v>
      </c>
    </row>
    <row r="71" spans="1:19" ht="19.2" customHeight="1" x14ac:dyDescent="0.3">
      <c r="A71" s="43"/>
      <c r="B71" s="44"/>
      <c r="C71" s="44"/>
      <c r="D71" s="46"/>
      <c r="E71" s="90" t="s">
        <v>101</v>
      </c>
      <c r="F71" s="91"/>
      <c r="G71" s="22">
        <f t="shared" si="30"/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</row>
    <row r="72" spans="1:19" ht="30" customHeight="1" x14ac:dyDescent="0.3">
      <c r="A72" s="43"/>
      <c r="B72" s="44"/>
      <c r="C72" s="44"/>
      <c r="D72" s="101" t="s">
        <v>102</v>
      </c>
      <c r="E72" s="101"/>
      <c r="F72" s="102"/>
      <c r="G72" s="25">
        <f t="shared" ref="G72:S72" si="31">SUM(G73:G76)</f>
        <v>235128879</v>
      </c>
      <c r="H72" s="25">
        <f t="shared" si="31"/>
        <v>26645077</v>
      </c>
      <c r="I72" s="25">
        <f t="shared" si="31"/>
        <v>23333850</v>
      </c>
      <c r="J72" s="25">
        <f t="shared" si="31"/>
        <v>25385802</v>
      </c>
      <c r="K72" s="25">
        <f t="shared" si="31"/>
        <v>17952305</v>
      </c>
      <c r="L72" s="25">
        <f t="shared" si="31"/>
        <v>16229231</v>
      </c>
      <c r="M72" s="25">
        <f t="shared" si="31"/>
        <v>17212256</v>
      </c>
      <c r="N72" s="25">
        <f t="shared" si="31"/>
        <v>28008459</v>
      </c>
      <c r="O72" s="25">
        <f t="shared" si="31"/>
        <v>18194810</v>
      </c>
      <c r="P72" s="25">
        <f t="shared" si="31"/>
        <v>18884683</v>
      </c>
      <c r="Q72" s="25">
        <f t="shared" si="31"/>
        <v>14523483</v>
      </c>
      <c r="R72" s="25">
        <f t="shared" si="31"/>
        <v>14445565</v>
      </c>
      <c r="S72" s="25">
        <f t="shared" si="31"/>
        <v>14313358</v>
      </c>
    </row>
    <row r="73" spans="1:19" ht="25.8" customHeight="1" x14ac:dyDescent="0.3">
      <c r="A73" s="43"/>
      <c r="B73" s="44"/>
      <c r="C73" s="44"/>
      <c r="D73" s="46"/>
      <c r="E73" s="90" t="s">
        <v>103</v>
      </c>
      <c r="F73" s="91"/>
      <c r="G73" s="22">
        <f>SUM(H73:S73)</f>
        <v>5972220</v>
      </c>
      <c r="H73" s="22">
        <v>1159979</v>
      </c>
      <c r="I73" s="22">
        <v>1006179</v>
      </c>
      <c r="J73" s="22">
        <v>895479</v>
      </c>
      <c r="K73" s="22">
        <v>400287</v>
      </c>
      <c r="L73" s="22">
        <v>350387</v>
      </c>
      <c r="M73" s="22">
        <v>357387</v>
      </c>
      <c r="N73" s="22">
        <v>322087</v>
      </c>
      <c r="O73" s="22">
        <v>315887</v>
      </c>
      <c r="P73" s="22">
        <v>308887</v>
      </c>
      <c r="Q73" s="22">
        <v>295887</v>
      </c>
      <c r="R73" s="22">
        <v>284887</v>
      </c>
      <c r="S73" s="22">
        <v>274887</v>
      </c>
    </row>
    <row r="74" spans="1:19" ht="25.8" customHeight="1" x14ac:dyDescent="0.3">
      <c r="A74" s="43"/>
      <c r="B74" s="44"/>
      <c r="C74" s="44"/>
      <c r="D74" s="46"/>
      <c r="E74" s="123" t="s">
        <v>104</v>
      </c>
      <c r="F74" s="124"/>
      <c r="G74" s="22">
        <f>SUM(H74:S74)</f>
        <v>56552515</v>
      </c>
      <c r="H74" s="22">
        <v>11686283</v>
      </c>
      <c r="I74" s="22">
        <v>8351368</v>
      </c>
      <c r="J74" s="22">
        <v>9914175</v>
      </c>
      <c r="K74" s="22">
        <v>3634395</v>
      </c>
      <c r="L74" s="22">
        <v>1093586</v>
      </c>
      <c r="M74" s="22">
        <v>1350826</v>
      </c>
      <c r="N74" s="22">
        <v>12340432</v>
      </c>
      <c r="O74" s="22">
        <v>3197307</v>
      </c>
      <c r="P74" s="22">
        <v>4661847</v>
      </c>
      <c r="Q74" s="22">
        <v>107432</v>
      </c>
      <c r="R74" s="22">
        <v>107432</v>
      </c>
      <c r="S74" s="22">
        <v>107432</v>
      </c>
    </row>
    <row r="75" spans="1:19" ht="25.8" customHeight="1" x14ac:dyDescent="0.3">
      <c r="A75" s="43"/>
      <c r="B75" s="44"/>
      <c r="C75" s="44"/>
      <c r="D75" s="46"/>
      <c r="E75" s="95" t="s">
        <v>105</v>
      </c>
      <c r="F75" s="96"/>
      <c r="G75" s="22">
        <f>SUM(H75:S75)</f>
        <v>2750993</v>
      </c>
      <c r="H75" s="22">
        <v>111404</v>
      </c>
      <c r="I75" s="22">
        <v>139615</v>
      </c>
      <c r="J75" s="22">
        <v>146912</v>
      </c>
      <c r="K75" s="22">
        <v>260627</v>
      </c>
      <c r="L75" s="22">
        <v>260384</v>
      </c>
      <c r="M75" s="22">
        <v>264640</v>
      </c>
      <c r="N75" s="22">
        <v>268531</v>
      </c>
      <c r="O75" s="22">
        <v>260141</v>
      </c>
      <c r="P75" s="22">
        <v>257465</v>
      </c>
      <c r="Q75" s="22">
        <v>282151</v>
      </c>
      <c r="R75" s="22">
        <v>287015</v>
      </c>
      <c r="S75" s="22">
        <v>212108</v>
      </c>
    </row>
    <row r="76" spans="1:19" ht="21.6" customHeight="1" x14ac:dyDescent="0.3">
      <c r="A76" s="43"/>
      <c r="B76" s="44"/>
      <c r="C76" s="44"/>
      <c r="D76" s="46"/>
      <c r="E76" s="90" t="s">
        <v>106</v>
      </c>
      <c r="F76" s="91"/>
      <c r="G76" s="25">
        <f t="shared" ref="G76:S76" si="32">G77+G78</f>
        <v>169853151</v>
      </c>
      <c r="H76" s="25">
        <f t="shared" si="32"/>
        <v>13687411</v>
      </c>
      <c r="I76" s="25">
        <f t="shared" si="32"/>
        <v>13836688</v>
      </c>
      <c r="J76" s="25">
        <f t="shared" si="32"/>
        <v>14429236</v>
      </c>
      <c r="K76" s="25">
        <f t="shared" si="32"/>
        <v>13656996</v>
      </c>
      <c r="L76" s="25">
        <f t="shared" si="32"/>
        <v>14524874</v>
      </c>
      <c r="M76" s="25">
        <f t="shared" si="32"/>
        <v>15239403</v>
      </c>
      <c r="N76" s="25">
        <f t="shared" si="32"/>
        <v>15077409</v>
      </c>
      <c r="O76" s="25">
        <f t="shared" si="32"/>
        <v>14421475</v>
      </c>
      <c r="P76" s="25">
        <f t="shared" si="32"/>
        <v>13656484</v>
      </c>
      <c r="Q76" s="25">
        <f t="shared" si="32"/>
        <v>13838013</v>
      </c>
      <c r="R76" s="25">
        <f t="shared" si="32"/>
        <v>13766231</v>
      </c>
      <c r="S76" s="25">
        <f t="shared" si="32"/>
        <v>13718931</v>
      </c>
    </row>
    <row r="77" spans="1:19" ht="37.200000000000003" customHeight="1" x14ac:dyDescent="0.3">
      <c r="A77" s="43"/>
      <c r="B77" s="44"/>
      <c r="C77" s="44"/>
      <c r="D77" s="46"/>
      <c r="E77" s="48"/>
      <c r="F77" s="49" t="s">
        <v>107</v>
      </c>
      <c r="G77" s="22">
        <f t="shared" ref="G77:G78" si="33">SUM(H77:S77)</f>
        <v>87341886</v>
      </c>
      <c r="H77" s="22">
        <v>7278496</v>
      </c>
      <c r="I77" s="22">
        <v>7278490</v>
      </c>
      <c r="J77" s="22">
        <v>7278490</v>
      </c>
      <c r="K77" s="22">
        <v>7278490</v>
      </c>
      <c r="L77" s="22">
        <v>7278490</v>
      </c>
      <c r="M77" s="22">
        <v>7278490</v>
      </c>
      <c r="N77" s="22">
        <v>7278490</v>
      </c>
      <c r="O77" s="22">
        <v>7278490</v>
      </c>
      <c r="P77" s="22">
        <v>7278490</v>
      </c>
      <c r="Q77" s="22">
        <v>7278490</v>
      </c>
      <c r="R77" s="22">
        <v>7278490</v>
      </c>
      <c r="S77" s="22">
        <v>7278490</v>
      </c>
    </row>
    <row r="78" spans="1:19" ht="29.4" customHeight="1" x14ac:dyDescent="0.3">
      <c r="A78" s="43"/>
      <c r="B78" s="44"/>
      <c r="C78" s="44"/>
      <c r="D78" s="46"/>
      <c r="E78" s="48"/>
      <c r="F78" s="50" t="s">
        <v>208</v>
      </c>
      <c r="G78" s="22">
        <f t="shared" si="33"/>
        <v>82511265</v>
      </c>
      <c r="H78" s="22">
        <v>6408915</v>
      </c>
      <c r="I78" s="22">
        <v>6558198</v>
      </c>
      <c r="J78" s="22">
        <v>7150746</v>
      </c>
      <c r="K78" s="22">
        <v>6378506</v>
      </c>
      <c r="L78" s="22">
        <v>7246384</v>
      </c>
      <c r="M78" s="22">
        <v>7960913</v>
      </c>
      <c r="N78" s="22">
        <v>7798919</v>
      </c>
      <c r="O78" s="22">
        <v>7142985</v>
      </c>
      <c r="P78" s="22">
        <v>6377994</v>
      </c>
      <c r="Q78" s="22">
        <v>6559523</v>
      </c>
      <c r="R78" s="22">
        <v>6487741</v>
      </c>
      <c r="S78" s="22">
        <v>6440441</v>
      </c>
    </row>
    <row r="79" spans="1:19" ht="25.2" customHeight="1" x14ac:dyDescent="0.3">
      <c r="A79" s="43"/>
      <c r="B79" s="44"/>
      <c r="C79" s="44"/>
      <c r="D79" s="101" t="s">
        <v>108</v>
      </c>
      <c r="E79" s="101"/>
      <c r="F79" s="102"/>
      <c r="G79" s="19">
        <f t="shared" ref="G79:S79" si="34">SUM(G80:G81)</f>
        <v>1281717616</v>
      </c>
      <c r="H79" s="19">
        <f t="shared" si="34"/>
        <v>233704163</v>
      </c>
      <c r="I79" s="19">
        <f t="shared" si="34"/>
        <v>170236573</v>
      </c>
      <c r="J79" s="19">
        <f t="shared" si="34"/>
        <v>134529993</v>
      </c>
      <c r="K79" s="19">
        <f t="shared" si="34"/>
        <v>118103428</v>
      </c>
      <c r="L79" s="19">
        <f t="shared" si="34"/>
        <v>90914910</v>
      </c>
      <c r="M79" s="19">
        <f t="shared" si="34"/>
        <v>75249404</v>
      </c>
      <c r="N79" s="19">
        <f t="shared" si="34"/>
        <v>80272378</v>
      </c>
      <c r="O79" s="19">
        <f t="shared" si="34"/>
        <v>100743548</v>
      </c>
      <c r="P79" s="19">
        <f t="shared" si="34"/>
        <v>81285730</v>
      </c>
      <c r="Q79" s="19">
        <f t="shared" si="34"/>
        <v>69516062</v>
      </c>
      <c r="R79" s="19">
        <f t="shared" si="34"/>
        <v>62986816</v>
      </c>
      <c r="S79" s="19">
        <f t="shared" si="34"/>
        <v>64174611</v>
      </c>
    </row>
    <row r="80" spans="1:19" ht="25.2" customHeight="1" x14ac:dyDescent="0.3">
      <c r="A80" s="43"/>
      <c r="B80" s="44"/>
      <c r="C80" s="44"/>
      <c r="D80" s="46"/>
      <c r="E80" s="90" t="s">
        <v>109</v>
      </c>
      <c r="F80" s="91"/>
      <c r="G80" s="22">
        <f t="shared" ref="G80:G81" si="35">SUM(H80:S80)</f>
        <v>54470131</v>
      </c>
      <c r="H80" s="22">
        <v>2950984</v>
      </c>
      <c r="I80" s="22">
        <v>3353232</v>
      </c>
      <c r="J80" s="22">
        <v>4411638</v>
      </c>
      <c r="K80" s="22">
        <v>4963003</v>
      </c>
      <c r="L80" s="22">
        <v>4961920</v>
      </c>
      <c r="M80" s="22">
        <v>4506680</v>
      </c>
      <c r="N80" s="22">
        <v>5191449</v>
      </c>
      <c r="O80" s="22">
        <v>4754994</v>
      </c>
      <c r="P80" s="22">
        <v>4470663</v>
      </c>
      <c r="Q80" s="22">
        <v>4675604</v>
      </c>
      <c r="R80" s="22">
        <v>4398253</v>
      </c>
      <c r="S80" s="22">
        <v>5831711</v>
      </c>
    </row>
    <row r="81" spans="1:19" ht="31.2" customHeight="1" x14ac:dyDescent="0.3">
      <c r="A81" s="43"/>
      <c r="B81" s="44"/>
      <c r="C81" s="44"/>
      <c r="D81" s="47"/>
      <c r="E81" s="90" t="s">
        <v>110</v>
      </c>
      <c r="F81" s="91"/>
      <c r="G81" s="22">
        <f t="shared" si="35"/>
        <v>1227247485</v>
      </c>
      <c r="H81" s="22">
        <v>230753179</v>
      </c>
      <c r="I81" s="22">
        <v>166883341</v>
      </c>
      <c r="J81" s="22">
        <v>130118355</v>
      </c>
      <c r="K81" s="22">
        <v>113140425</v>
      </c>
      <c r="L81" s="22">
        <v>85952990</v>
      </c>
      <c r="M81" s="22">
        <v>70742724</v>
      </c>
      <c r="N81" s="22">
        <v>75080929</v>
      </c>
      <c r="O81" s="22">
        <v>95988554</v>
      </c>
      <c r="P81" s="22">
        <v>76815067</v>
      </c>
      <c r="Q81" s="22">
        <v>64840458</v>
      </c>
      <c r="R81" s="22">
        <v>58588563</v>
      </c>
      <c r="S81" s="22">
        <v>58342900</v>
      </c>
    </row>
    <row r="82" spans="1:19" ht="27" customHeight="1" x14ac:dyDescent="0.3">
      <c r="A82" s="43"/>
      <c r="B82" s="44"/>
      <c r="C82" s="44"/>
      <c r="D82" s="111" t="s">
        <v>111</v>
      </c>
      <c r="E82" s="111"/>
      <c r="F82" s="112"/>
      <c r="G82" s="19">
        <f>SUM(G83:G86)</f>
        <v>3340318</v>
      </c>
      <c r="H82" s="19">
        <f t="shared" ref="H82:S82" si="36">SUM(H83:H86)</f>
        <v>684064</v>
      </c>
      <c r="I82" s="19">
        <f t="shared" si="36"/>
        <v>228006</v>
      </c>
      <c r="J82" s="19">
        <f t="shared" si="36"/>
        <v>16356</v>
      </c>
      <c r="K82" s="19">
        <f t="shared" si="36"/>
        <v>684064</v>
      </c>
      <c r="L82" s="19">
        <f t="shared" si="36"/>
        <v>16356</v>
      </c>
      <c r="M82" s="19">
        <f t="shared" si="36"/>
        <v>16356</v>
      </c>
      <c r="N82" s="19">
        <f t="shared" si="36"/>
        <v>945627</v>
      </c>
      <c r="O82" s="19">
        <f t="shared" si="36"/>
        <v>16356</v>
      </c>
      <c r="P82" s="19">
        <f t="shared" si="36"/>
        <v>16356</v>
      </c>
      <c r="Q82" s="19">
        <f t="shared" si="36"/>
        <v>684064</v>
      </c>
      <c r="R82" s="19">
        <f t="shared" si="36"/>
        <v>16356</v>
      </c>
      <c r="S82" s="19">
        <f t="shared" si="36"/>
        <v>16357</v>
      </c>
    </row>
    <row r="83" spans="1:19" ht="21" customHeight="1" x14ac:dyDescent="0.3">
      <c r="A83" s="43"/>
      <c r="B83" s="44"/>
      <c r="C83" s="44"/>
      <c r="D83" s="51"/>
      <c r="E83" s="119" t="s">
        <v>112</v>
      </c>
      <c r="F83" s="120"/>
      <c r="G83" s="22">
        <f t="shared" ref="G83:G86" si="37">SUM(H83:S83)</f>
        <v>302775</v>
      </c>
      <c r="H83" s="22">
        <v>40593</v>
      </c>
      <c r="I83" s="22">
        <v>16275</v>
      </c>
      <c r="J83" s="22">
        <v>16275</v>
      </c>
      <c r="K83" s="22">
        <v>40593</v>
      </c>
      <c r="L83" s="22">
        <v>16275</v>
      </c>
      <c r="M83" s="22">
        <v>16275</v>
      </c>
      <c r="N83" s="22">
        <v>50796</v>
      </c>
      <c r="O83" s="22">
        <v>16275</v>
      </c>
      <c r="P83" s="22">
        <v>16275</v>
      </c>
      <c r="Q83" s="22">
        <v>40593</v>
      </c>
      <c r="R83" s="22">
        <v>16275</v>
      </c>
      <c r="S83" s="22">
        <v>16275</v>
      </c>
    </row>
    <row r="84" spans="1:19" ht="21" customHeight="1" x14ac:dyDescent="0.3">
      <c r="A84" s="43"/>
      <c r="B84" s="44"/>
      <c r="C84" s="44"/>
      <c r="D84" s="51"/>
      <c r="E84" s="119" t="s">
        <v>113</v>
      </c>
      <c r="F84" s="120"/>
      <c r="G84" s="22">
        <f t="shared" si="37"/>
        <v>424272</v>
      </c>
      <c r="H84" s="22">
        <v>81</v>
      </c>
      <c r="I84" s="22">
        <v>211731</v>
      </c>
      <c r="J84" s="22">
        <v>81</v>
      </c>
      <c r="K84" s="22">
        <v>81</v>
      </c>
      <c r="L84" s="22">
        <v>81</v>
      </c>
      <c r="M84" s="22">
        <v>81</v>
      </c>
      <c r="N84" s="22">
        <v>211731</v>
      </c>
      <c r="O84" s="22">
        <v>81</v>
      </c>
      <c r="P84" s="22">
        <v>81</v>
      </c>
      <c r="Q84" s="22">
        <v>81</v>
      </c>
      <c r="R84" s="22">
        <v>81</v>
      </c>
      <c r="S84" s="22">
        <v>81</v>
      </c>
    </row>
    <row r="85" spans="1:19" ht="23.4" customHeight="1" x14ac:dyDescent="0.3">
      <c r="A85" s="43"/>
      <c r="B85" s="44"/>
      <c r="C85" s="44"/>
      <c r="D85" s="51"/>
      <c r="E85" s="119" t="s">
        <v>77</v>
      </c>
      <c r="F85" s="120"/>
      <c r="G85" s="22">
        <f t="shared" si="37"/>
        <v>2613270</v>
      </c>
      <c r="H85" s="22">
        <v>643390</v>
      </c>
      <c r="I85" s="22">
        <v>0</v>
      </c>
      <c r="J85" s="22">
        <v>0</v>
      </c>
      <c r="K85" s="22">
        <v>643390</v>
      </c>
      <c r="L85" s="22">
        <v>0</v>
      </c>
      <c r="M85" s="22">
        <v>0</v>
      </c>
      <c r="N85" s="22">
        <v>683100</v>
      </c>
      <c r="O85" s="22">
        <v>0</v>
      </c>
      <c r="P85" s="22">
        <v>0</v>
      </c>
      <c r="Q85" s="22">
        <v>643390</v>
      </c>
      <c r="R85" s="22">
        <v>0</v>
      </c>
      <c r="S85" s="22">
        <v>0</v>
      </c>
    </row>
    <row r="86" spans="1:19" ht="34.200000000000003" customHeight="1" x14ac:dyDescent="0.3">
      <c r="A86" s="43"/>
      <c r="B86" s="44"/>
      <c r="C86" s="44"/>
      <c r="D86" s="51"/>
      <c r="E86" s="121" t="s">
        <v>114</v>
      </c>
      <c r="F86" s="122"/>
      <c r="G86" s="22">
        <f t="shared" si="37"/>
        <v>1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1</v>
      </c>
    </row>
    <row r="87" spans="1:19" ht="21.6" customHeight="1" x14ac:dyDescent="0.3">
      <c r="A87" s="31"/>
      <c r="B87" s="33"/>
      <c r="C87" s="33"/>
      <c r="D87" s="107" t="s">
        <v>115</v>
      </c>
      <c r="E87" s="107"/>
      <c r="F87" s="108"/>
      <c r="G87" s="52">
        <f t="shared" ref="G87:S87" si="38">G88</f>
        <v>2776790</v>
      </c>
      <c r="H87" s="52">
        <f t="shared" si="38"/>
        <v>131953</v>
      </c>
      <c r="I87" s="52">
        <f t="shared" si="38"/>
        <v>206920</v>
      </c>
      <c r="J87" s="52">
        <f t="shared" si="38"/>
        <v>210300</v>
      </c>
      <c r="K87" s="52">
        <f t="shared" si="38"/>
        <v>238712</v>
      </c>
      <c r="L87" s="52">
        <f t="shared" si="38"/>
        <v>302256</v>
      </c>
      <c r="M87" s="52">
        <f t="shared" si="38"/>
        <v>250998</v>
      </c>
      <c r="N87" s="52">
        <f t="shared" si="38"/>
        <v>178160</v>
      </c>
      <c r="O87" s="52">
        <f t="shared" si="38"/>
        <v>212578</v>
      </c>
      <c r="P87" s="52">
        <f t="shared" si="38"/>
        <v>262769</v>
      </c>
      <c r="Q87" s="52">
        <f t="shared" si="38"/>
        <v>271442</v>
      </c>
      <c r="R87" s="52">
        <f t="shared" si="38"/>
        <v>255925</v>
      </c>
      <c r="S87" s="52">
        <f t="shared" si="38"/>
        <v>254777</v>
      </c>
    </row>
    <row r="88" spans="1:19" ht="24" customHeight="1" x14ac:dyDescent="0.3">
      <c r="A88" s="43"/>
      <c r="B88" s="53"/>
      <c r="C88" s="44"/>
      <c r="D88" s="46"/>
      <c r="E88" s="90" t="s">
        <v>116</v>
      </c>
      <c r="F88" s="91"/>
      <c r="G88" s="22">
        <f t="shared" ref="G88" si="39">SUM(H88:S88)</f>
        <v>2776790</v>
      </c>
      <c r="H88" s="22">
        <v>131953</v>
      </c>
      <c r="I88" s="22">
        <v>206920</v>
      </c>
      <c r="J88" s="22">
        <v>210300</v>
      </c>
      <c r="K88" s="22">
        <v>238712</v>
      </c>
      <c r="L88" s="22">
        <v>302256</v>
      </c>
      <c r="M88" s="22">
        <v>250998</v>
      </c>
      <c r="N88" s="22">
        <v>178160</v>
      </c>
      <c r="O88" s="22">
        <v>212578</v>
      </c>
      <c r="P88" s="22">
        <v>262769</v>
      </c>
      <c r="Q88" s="22">
        <v>271442</v>
      </c>
      <c r="R88" s="22">
        <v>255925</v>
      </c>
      <c r="S88" s="22">
        <v>254777</v>
      </c>
    </row>
    <row r="89" spans="1:19" ht="28.8" customHeight="1" x14ac:dyDescent="0.3">
      <c r="A89" s="43"/>
      <c r="B89" s="44"/>
      <c r="C89" s="35"/>
      <c r="D89" s="101" t="s">
        <v>117</v>
      </c>
      <c r="E89" s="101"/>
      <c r="F89" s="102"/>
      <c r="G89" s="25">
        <f t="shared" ref="G89:S89" si="40">G90</f>
        <v>760932</v>
      </c>
      <c r="H89" s="25">
        <f t="shared" si="40"/>
        <v>63411</v>
      </c>
      <c r="I89" s="25">
        <f t="shared" si="40"/>
        <v>63411</v>
      </c>
      <c r="J89" s="25">
        <f t="shared" si="40"/>
        <v>63411</v>
      </c>
      <c r="K89" s="25">
        <f t="shared" si="40"/>
        <v>63411</v>
      </c>
      <c r="L89" s="25">
        <f t="shared" si="40"/>
        <v>63411</v>
      </c>
      <c r="M89" s="25">
        <f t="shared" si="40"/>
        <v>63411</v>
      </c>
      <c r="N89" s="25">
        <f t="shared" si="40"/>
        <v>63411</v>
      </c>
      <c r="O89" s="25">
        <f t="shared" si="40"/>
        <v>63411</v>
      </c>
      <c r="P89" s="25">
        <f t="shared" si="40"/>
        <v>63411</v>
      </c>
      <c r="Q89" s="25">
        <f t="shared" si="40"/>
        <v>63411</v>
      </c>
      <c r="R89" s="25">
        <f t="shared" si="40"/>
        <v>63411</v>
      </c>
      <c r="S89" s="25">
        <f t="shared" si="40"/>
        <v>63411</v>
      </c>
    </row>
    <row r="90" spans="1:19" ht="21.6" customHeight="1" x14ac:dyDescent="0.3">
      <c r="A90" s="43"/>
      <c r="B90" s="44"/>
      <c r="C90" s="35"/>
      <c r="D90" s="46"/>
      <c r="E90" s="90" t="s">
        <v>118</v>
      </c>
      <c r="F90" s="91"/>
      <c r="G90" s="22">
        <f t="shared" ref="G90" si="41">SUM(H90:S90)</f>
        <v>760932</v>
      </c>
      <c r="H90" s="22">
        <v>63411</v>
      </c>
      <c r="I90" s="22">
        <v>63411</v>
      </c>
      <c r="J90" s="22">
        <v>63411</v>
      </c>
      <c r="K90" s="22">
        <v>63411</v>
      </c>
      <c r="L90" s="22">
        <v>63411</v>
      </c>
      <c r="M90" s="22">
        <v>63411</v>
      </c>
      <c r="N90" s="22">
        <v>63411</v>
      </c>
      <c r="O90" s="22">
        <v>63411</v>
      </c>
      <c r="P90" s="22">
        <v>63411</v>
      </c>
      <c r="Q90" s="22">
        <v>63411</v>
      </c>
      <c r="R90" s="22">
        <v>63411</v>
      </c>
      <c r="S90" s="22">
        <v>63411</v>
      </c>
    </row>
    <row r="91" spans="1:19" ht="24" customHeight="1" x14ac:dyDescent="0.3">
      <c r="A91" s="43"/>
      <c r="B91" s="44"/>
      <c r="C91" s="35"/>
      <c r="D91" s="111" t="s">
        <v>119</v>
      </c>
      <c r="E91" s="111"/>
      <c r="F91" s="112"/>
      <c r="G91" s="25">
        <f t="shared" ref="G91:S91" si="42">SUM(G92:G93)</f>
        <v>103105965</v>
      </c>
      <c r="H91" s="25">
        <f t="shared" si="42"/>
        <v>8295639</v>
      </c>
      <c r="I91" s="25">
        <f t="shared" si="42"/>
        <v>11553114</v>
      </c>
      <c r="J91" s="25">
        <f t="shared" si="42"/>
        <v>10892872</v>
      </c>
      <c r="K91" s="25">
        <f t="shared" si="42"/>
        <v>9592072</v>
      </c>
      <c r="L91" s="25">
        <f t="shared" si="42"/>
        <v>8778306</v>
      </c>
      <c r="M91" s="25">
        <f t="shared" si="42"/>
        <v>8176613</v>
      </c>
      <c r="N91" s="25">
        <f t="shared" si="42"/>
        <v>8170829</v>
      </c>
      <c r="O91" s="25">
        <f t="shared" si="42"/>
        <v>7840016</v>
      </c>
      <c r="P91" s="25">
        <f t="shared" si="42"/>
        <v>7550227</v>
      </c>
      <c r="Q91" s="25">
        <f t="shared" si="42"/>
        <v>7363348</v>
      </c>
      <c r="R91" s="25">
        <f t="shared" si="42"/>
        <v>7359847</v>
      </c>
      <c r="S91" s="25">
        <f t="shared" si="42"/>
        <v>7533082</v>
      </c>
    </row>
    <row r="92" spans="1:19" ht="20.399999999999999" customHeight="1" x14ac:dyDescent="0.3">
      <c r="A92" s="43"/>
      <c r="B92" s="44"/>
      <c r="C92" s="35"/>
      <c r="D92" s="46"/>
      <c r="E92" s="90" t="s">
        <v>120</v>
      </c>
      <c r="F92" s="91"/>
      <c r="G92" s="22">
        <f t="shared" ref="G92:G93" si="43">SUM(H92:S92)</f>
        <v>2904772</v>
      </c>
      <c r="H92" s="22">
        <v>900128</v>
      </c>
      <c r="I92" s="22">
        <v>188454</v>
      </c>
      <c r="J92" s="22">
        <v>162368</v>
      </c>
      <c r="K92" s="22">
        <v>196284</v>
      </c>
      <c r="L92" s="22">
        <v>192862</v>
      </c>
      <c r="M92" s="22">
        <v>195948</v>
      </c>
      <c r="N92" s="22">
        <v>571557</v>
      </c>
      <c r="O92" s="22">
        <v>295147</v>
      </c>
      <c r="P92" s="22">
        <v>199545</v>
      </c>
      <c r="Q92" s="22">
        <v>909</v>
      </c>
      <c r="R92" s="22">
        <v>819</v>
      </c>
      <c r="S92" s="22">
        <v>751</v>
      </c>
    </row>
    <row r="93" spans="1:19" ht="27.6" customHeight="1" x14ac:dyDescent="0.3">
      <c r="A93" s="43"/>
      <c r="B93" s="44"/>
      <c r="C93" s="35"/>
      <c r="D93" s="46"/>
      <c r="E93" s="90" t="s">
        <v>121</v>
      </c>
      <c r="F93" s="91"/>
      <c r="G93" s="22">
        <f t="shared" si="43"/>
        <v>100201193</v>
      </c>
      <c r="H93" s="22">
        <v>7395511</v>
      </c>
      <c r="I93" s="22">
        <v>11364660</v>
      </c>
      <c r="J93" s="22">
        <v>10730504</v>
      </c>
      <c r="K93" s="22">
        <v>9395788</v>
      </c>
      <c r="L93" s="22">
        <v>8585444</v>
      </c>
      <c r="M93" s="22">
        <v>7980665</v>
      </c>
      <c r="N93" s="22">
        <v>7599272</v>
      </c>
      <c r="O93" s="22">
        <v>7544869</v>
      </c>
      <c r="P93" s="22">
        <v>7350682</v>
      </c>
      <c r="Q93" s="22">
        <v>7362439</v>
      </c>
      <c r="R93" s="22">
        <v>7359028</v>
      </c>
      <c r="S93" s="22">
        <v>7532331</v>
      </c>
    </row>
    <row r="94" spans="1:19" ht="19.8" customHeight="1" x14ac:dyDescent="0.3">
      <c r="A94" s="43"/>
      <c r="B94" s="44"/>
      <c r="C94" s="35"/>
      <c r="D94" s="111" t="s">
        <v>79</v>
      </c>
      <c r="E94" s="111"/>
      <c r="F94" s="112"/>
      <c r="G94" s="52">
        <f>SUM(G95:G96)</f>
        <v>212969</v>
      </c>
      <c r="H94" s="52">
        <f t="shared" ref="H94:S94" si="44">SUM(H95:H96)</f>
        <v>7905</v>
      </c>
      <c r="I94" s="52">
        <f t="shared" si="44"/>
        <v>14162</v>
      </c>
      <c r="J94" s="52">
        <f t="shared" si="44"/>
        <v>7677</v>
      </c>
      <c r="K94" s="52">
        <f t="shared" si="44"/>
        <v>20286</v>
      </c>
      <c r="L94" s="52">
        <f t="shared" si="44"/>
        <v>25793</v>
      </c>
      <c r="M94" s="52">
        <f t="shared" si="44"/>
        <v>13511</v>
      </c>
      <c r="N94" s="52">
        <f t="shared" si="44"/>
        <v>14384</v>
      </c>
      <c r="O94" s="52">
        <f t="shared" si="44"/>
        <v>14778</v>
      </c>
      <c r="P94" s="52">
        <f t="shared" si="44"/>
        <v>16704</v>
      </c>
      <c r="Q94" s="52">
        <f t="shared" si="44"/>
        <v>24387</v>
      </c>
      <c r="R94" s="52">
        <f t="shared" si="44"/>
        <v>29348</v>
      </c>
      <c r="S94" s="52">
        <f t="shared" si="44"/>
        <v>24034</v>
      </c>
    </row>
    <row r="95" spans="1:19" ht="19.8" customHeight="1" x14ac:dyDescent="0.3">
      <c r="A95" s="43"/>
      <c r="B95" s="44"/>
      <c r="C95" s="35"/>
      <c r="D95" s="45"/>
      <c r="E95" s="117" t="s">
        <v>122</v>
      </c>
      <c r="F95" s="118"/>
      <c r="G95" s="22">
        <f>SUM(H95:S95)</f>
        <v>158413</v>
      </c>
      <c r="H95" s="22">
        <v>4677</v>
      </c>
      <c r="I95" s="22">
        <v>8322</v>
      </c>
      <c r="J95" s="22">
        <v>5233</v>
      </c>
      <c r="K95" s="22">
        <v>10235</v>
      </c>
      <c r="L95" s="22">
        <v>8270</v>
      </c>
      <c r="M95" s="22">
        <v>11760</v>
      </c>
      <c r="N95" s="22">
        <v>12034</v>
      </c>
      <c r="O95" s="22">
        <v>10347</v>
      </c>
      <c r="P95" s="22">
        <v>15245</v>
      </c>
      <c r="Q95" s="22">
        <v>23616</v>
      </c>
      <c r="R95" s="22">
        <v>25058</v>
      </c>
      <c r="S95" s="22">
        <v>23616</v>
      </c>
    </row>
    <row r="96" spans="1:19" ht="19.8" customHeight="1" x14ac:dyDescent="0.3">
      <c r="A96" s="43"/>
      <c r="B96" s="44"/>
      <c r="C96" s="35"/>
      <c r="D96" s="46"/>
      <c r="E96" s="90" t="s">
        <v>123</v>
      </c>
      <c r="F96" s="91"/>
      <c r="G96" s="22">
        <f t="shared" ref="G96" si="45">SUM(H96:S96)</f>
        <v>54556</v>
      </c>
      <c r="H96" s="22">
        <v>3228</v>
      </c>
      <c r="I96" s="22">
        <v>5840</v>
      </c>
      <c r="J96" s="22">
        <v>2444</v>
      </c>
      <c r="K96" s="22">
        <v>10051</v>
      </c>
      <c r="L96" s="22">
        <v>17523</v>
      </c>
      <c r="M96" s="22">
        <v>1751</v>
      </c>
      <c r="N96" s="22">
        <v>2350</v>
      </c>
      <c r="O96" s="22">
        <v>4431</v>
      </c>
      <c r="P96" s="22">
        <v>1459</v>
      </c>
      <c r="Q96" s="22">
        <v>771</v>
      </c>
      <c r="R96" s="22">
        <v>4290</v>
      </c>
      <c r="S96" s="22">
        <v>418</v>
      </c>
    </row>
    <row r="97" spans="1:19" ht="33.6" customHeight="1" x14ac:dyDescent="0.3">
      <c r="A97" s="43"/>
      <c r="B97" s="44"/>
      <c r="C97" s="35"/>
      <c r="D97" s="111" t="s">
        <v>124</v>
      </c>
      <c r="E97" s="111"/>
      <c r="F97" s="112"/>
      <c r="G97" s="52">
        <f>SUM(G98:G99)</f>
        <v>16355442</v>
      </c>
      <c r="H97" s="52">
        <f>SUM(H98:H99)</f>
        <v>1778869</v>
      </c>
      <c r="I97" s="52">
        <f t="shared" ref="I97:S97" si="46">SUM(I98:I99)</f>
        <v>1231714</v>
      </c>
      <c r="J97" s="52">
        <f t="shared" si="46"/>
        <v>898277</v>
      </c>
      <c r="K97" s="52">
        <f t="shared" si="46"/>
        <v>3305837</v>
      </c>
      <c r="L97" s="52">
        <f t="shared" si="46"/>
        <v>917584</v>
      </c>
      <c r="M97" s="52">
        <f t="shared" si="46"/>
        <v>783201</v>
      </c>
      <c r="N97" s="52">
        <f t="shared" si="46"/>
        <v>879984</v>
      </c>
      <c r="O97" s="52">
        <f t="shared" si="46"/>
        <v>941200</v>
      </c>
      <c r="P97" s="52">
        <f t="shared" si="46"/>
        <v>1524933</v>
      </c>
      <c r="Q97" s="52">
        <f t="shared" si="46"/>
        <v>1160536</v>
      </c>
      <c r="R97" s="52">
        <f t="shared" si="46"/>
        <v>1211393</v>
      </c>
      <c r="S97" s="52">
        <f t="shared" si="46"/>
        <v>1721914</v>
      </c>
    </row>
    <row r="98" spans="1:19" ht="22.8" customHeight="1" x14ac:dyDescent="0.3">
      <c r="A98" s="43"/>
      <c r="B98" s="44"/>
      <c r="C98" s="35"/>
      <c r="D98" s="46"/>
      <c r="E98" s="90" t="s">
        <v>125</v>
      </c>
      <c r="F98" s="91"/>
      <c r="G98" s="22">
        <f t="shared" ref="G98:G99" si="47">SUM(H98:S98)</f>
        <v>12607953</v>
      </c>
      <c r="H98" s="22">
        <v>1470136</v>
      </c>
      <c r="I98" s="22">
        <v>842056</v>
      </c>
      <c r="J98" s="22">
        <v>647589</v>
      </c>
      <c r="K98" s="22">
        <v>2642366</v>
      </c>
      <c r="L98" s="22">
        <v>554073</v>
      </c>
      <c r="M98" s="22">
        <v>570078</v>
      </c>
      <c r="N98" s="22">
        <v>644496</v>
      </c>
      <c r="O98" s="22">
        <v>688232</v>
      </c>
      <c r="P98" s="22">
        <v>1277285</v>
      </c>
      <c r="Q98" s="22">
        <v>775872</v>
      </c>
      <c r="R98" s="22">
        <v>996750</v>
      </c>
      <c r="S98" s="22">
        <v>1499020</v>
      </c>
    </row>
    <row r="99" spans="1:19" ht="22.8" customHeight="1" x14ac:dyDescent="0.3">
      <c r="A99" s="43"/>
      <c r="B99" s="44"/>
      <c r="C99" s="35"/>
      <c r="D99" s="46"/>
      <c r="E99" s="90" t="s">
        <v>126</v>
      </c>
      <c r="F99" s="91"/>
      <c r="G99" s="22">
        <f t="shared" si="47"/>
        <v>3747489</v>
      </c>
      <c r="H99" s="22">
        <v>308733</v>
      </c>
      <c r="I99" s="22">
        <v>389658</v>
      </c>
      <c r="J99" s="22">
        <v>250688</v>
      </c>
      <c r="K99" s="22">
        <v>663471</v>
      </c>
      <c r="L99" s="22">
        <v>363511</v>
      </c>
      <c r="M99" s="22">
        <v>213123</v>
      </c>
      <c r="N99" s="22">
        <v>235488</v>
      </c>
      <c r="O99" s="22">
        <v>252968</v>
      </c>
      <c r="P99" s="22">
        <v>247648</v>
      </c>
      <c r="Q99" s="22">
        <v>384664</v>
      </c>
      <c r="R99" s="22">
        <v>214643</v>
      </c>
      <c r="S99" s="22">
        <v>222894</v>
      </c>
    </row>
    <row r="100" spans="1:19" ht="22.8" customHeight="1" x14ac:dyDescent="0.3">
      <c r="A100" s="43"/>
      <c r="B100" s="44"/>
      <c r="C100" s="35"/>
      <c r="D100" s="111" t="s">
        <v>127</v>
      </c>
      <c r="E100" s="111"/>
      <c r="F100" s="112"/>
      <c r="G100" s="52">
        <f t="shared" ref="G100:S100" si="48">G101+G102</f>
        <v>11129207</v>
      </c>
      <c r="H100" s="52">
        <f t="shared" si="48"/>
        <v>0</v>
      </c>
      <c r="I100" s="52">
        <f t="shared" si="48"/>
        <v>119350</v>
      </c>
      <c r="J100" s="52">
        <f t="shared" si="48"/>
        <v>175820</v>
      </c>
      <c r="K100" s="52">
        <f t="shared" si="48"/>
        <v>256870</v>
      </c>
      <c r="L100" s="52">
        <f t="shared" si="48"/>
        <v>273850</v>
      </c>
      <c r="M100" s="52">
        <f t="shared" si="48"/>
        <v>238890</v>
      </c>
      <c r="N100" s="52">
        <f t="shared" si="48"/>
        <v>9336912</v>
      </c>
      <c r="O100" s="52">
        <f t="shared" si="48"/>
        <v>232890</v>
      </c>
      <c r="P100" s="52">
        <f t="shared" si="48"/>
        <v>213725</v>
      </c>
      <c r="Q100" s="52">
        <f t="shared" si="48"/>
        <v>196200</v>
      </c>
      <c r="R100" s="52">
        <f t="shared" si="48"/>
        <v>84700</v>
      </c>
      <c r="S100" s="52">
        <f t="shared" si="48"/>
        <v>0</v>
      </c>
    </row>
    <row r="101" spans="1:19" ht="22.8" customHeight="1" x14ac:dyDescent="0.3">
      <c r="A101" s="43"/>
      <c r="B101" s="44"/>
      <c r="C101" s="35"/>
      <c r="D101" s="46"/>
      <c r="E101" s="90" t="s">
        <v>128</v>
      </c>
      <c r="F101" s="91"/>
      <c r="G101" s="22">
        <f t="shared" ref="G101:G102" si="49">SUM(H101:S101)</f>
        <v>2055755</v>
      </c>
      <c r="H101" s="22">
        <v>0</v>
      </c>
      <c r="I101" s="22">
        <v>119350</v>
      </c>
      <c r="J101" s="22">
        <v>175820</v>
      </c>
      <c r="K101" s="22">
        <v>256870</v>
      </c>
      <c r="L101" s="22">
        <v>273850</v>
      </c>
      <c r="M101" s="22">
        <v>238890</v>
      </c>
      <c r="N101" s="22">
        <v>263460</v>
      </c>
      <c r="O101" s="22">
        <v>232890</v>
      </c>
      <c r="P101" s="22">
        <v>213725</v>
      </c>
      <c r="Q101" s="22">
        <v>196200</v>
      </c>
      <c r="R101" s="22">
        <v>84700</v>
      </c>
      <c r="S101" s="22">
        <v>0</v>
      </c>
    </row>
    <row r="102" spans="1:19" ht="27.6" customHeight="1" x14ac:dyDescent="0.3">
      <c r="A102" s="43"/>
      <c r="B102" s="44"/>
      <c r="C102" s="35"/>
      <c r="D102" s="46"/>
      <c r="E102" s="90" t="s">
        <v>129</v>
      </c>
      <c r="F102" s="91"/>
      <c r="G102" s="22">
        <f t="shared" si="49"/>
        <v>9073452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9073452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</row>
    <row r="103" spans="1:19" ht="21" customHeight="1" x14ac:dyDescent="0.3">
      <c r="A103" s="43"/>
      <c r="B103" s="44"/>
      <c r="C103" s="35"/>
      <c r="D103" s="111" t="s">
        <v>130</v>
      </c>
      <c r="E103" s="111"/>
      <c r="F103" s="112"/>
      <c r="G103" s="25">
        <f t="shared" ref="G103:S103" si="50">G104</f>
        <v>21963065</v>
      </c>
      <c r="H103" s="25">
        <f t="shared" si="50"/>
        <v>0</v>
      </c>
      <c r="I103" s="25">
        <f t="shared" si="50"/>
        <v>0</v>
      </c>
      <c r="J103" s="25">
        <f t="shared" si="50"/>
        <v>0</v>
      </c>
      <c r="K103" s="25">
        <f t="shared" si="50"/>
        <v>0</v>
      </c>
      <c r="L103" s="25">
        <f t="shared" si="50"/>
        <v>2986546</v>
      </c>
      <c r="M103" s="25">
        <f t="shared" si="50"/>
        <v>0</v>
      </c>
      <c r="N103" s="25">
        <f t="shared" si="50"/>
        <v>18976519</v>
      </c>
      <c r="O103" s="25">
        <f t="shared" si="50"/>
        <v>0</v>
      </c>
      <c r="P103" s="25">
        <f t="shared" si="50"/>
        <v>0</v>
      </c>
      <c r="Q103" s="25">
        <f t="shared" si="50"/>
        <v>0</v>
      </c>
      <c r="R103" s="25">
        <f t="shared" si="50"/>
        <v>0</v>
      </c>
      <c r="S103" s="25">
        <f t="shared" si="50"/>
        <v>0</v>
      </c>
    </row>
    <row r="104" spans="1:19" ht="21" customHeight="1" x14ac:dyDescent="0.3">
      <c r="A104" s="43"/>
      <c r="B104" s="44"/>
      <c r="C104" s="35"/>
      <c r="D104" s="46"/>
      <c r="E104" s="90" t="s">
        <v>131</v>
      </c>
      <c r="F104" s="91"/>
      <c r="G104" s="22">
        <f t="shared" ref="G104" si="51">SUM(H104:S104)</f>
        <v>21963065</v>
      </c>
      <c r="H104" s="22">
        <v>0</v>
      </c>
      <c r="I104" s="22">
        <v>0</v>
      </c>
      <c r="J104" s="22">
        <v>0</v>
      </c>
      <c r="K104" s="22">
        <v>0</v>
      </c>
      <c r="L104" s="22">
        <v>2986546</v>
      </c>
      <c r="M104" s="22">
        <v>0</v>
      </c>
      <c r="N104" s="22">
        <v>18976519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</row>
    <row r="105" spans="1:19" ht="31.2" customHeight="1" x14ac:dyDescent="0.3">
      <c r="A105" s="43"/>
      <c r="B105" s="44"/>
      <c r="C105" s="35"/>
      <c r="D105" s="111" t="s">
        <v>132</v>
      </c>
      <c r="E105" s="111"/>
      <c r="F105" s="112"/>
      <c r="G105" s="52">
        <f>G106</f>
        <v>245641892</v>
      </c>
      <c r="H105" s="52">
        <f t="shared" ref="H105:S105" si="52">H106</f>
        <v>69720147</v>
      </c>
      <c r="I105" s="52">
        <f t="shared" si="52"/>
        <v>46778356</v>
      </c>
      <c r="J105" s="52">
        <f t="shared" si="52"/>
        <v>37502483</v>
      </c>
      <c r="K105" s="52">
        <f t="shared" si="52"/>
        <v>28957385</v>
      </c>
      <c r="L105" s="52">
        <f t="shared" si="52"/>
        <v>19639853</v>
      </c>
      <c r="M105" s="52">
        <f t="shared" si="52"/>
        <v>16180415</v>
      </c>
      <c r="N105" s="52">
        <f t="shared" si="52"/>
        <v>16810396</v>
      </c>
      <c r="O105" s="52">
        <f t="shared" si="52"/>
        <v>1564955</v>
      </c>
      <c r="P105" s="52">
        <f t="shared" si="52"/>
        <v>4956304</v>
      </c>
      <c r="Q105" s="52">
        <f t="shared" si="52"/>
        <v>1392877</v>
      </c>
      <c r="R105" s="52">
        <f t="shared" si="52"/>
        <v>1393297</v>
      </c>
      <c r="S105" s="52">
        <f t="shared" si="52"/>
        <v>745424</v>
      </c>
    </row>
    <row r="106" spans="1:19" ht="19.2" customHeight="1" x14ac:dyDescent="0.3">
      <c r="A106" s="43"/>
      <c r="B106" s="44"/>
      <c r="C106" s="35"/>
      <c r="D106" s="46"/>
      <c r="E106" s="90" t="s">
        <v>133</v>
      </c>
      <c r="F106" s="91"/>
      <c r="G106" s="22">
        <f>SUM(H106:S106)</f>
        <v>245641892</v>
      </c>
      <c r="H106" s="22">
        <v>69720147</v>
      </c>
      <c r="I106" s="22">
        <v>46778356</v>
      </c>
      <c r="J106" s="22">
        <v>37502483</v>
      </c>
      <c r="K106" s="22">
        <v>28957385</v>
      </c>
      <c r="L106" s="22">
        <v>19639853</v>
      </c>
      <c r="M106" s="22">
        <v>16180415</v>
      </c>
      <c r="N106" s="22">
        <v>16810396</v>
      </c>
      <c r="O106" s="22">
        <v>1564955</v>
      </c>
      <c r="P106" s="22">
        <v>4956304</v>
      </c>
      <c r="Q106" s="22">
        <v>1392877</v>
      </c>
      <c r="R106" s="22">
        <v>1393297</v>
      </c>
      <c r="S106" s="22">
        <v>745424</v>
      </c>
    </row>
    <row r="107" spans="1:19" ht="28.8" customHeight="1" x14ac:dyDescent="0.3">
      <c r="A107" s="43"/>
      <c r="B107" s="44"/>
      <c r="C107" s="35"/>
      <c r="D107" s="101" t="s">
        <v>134</v>
      </c>
      <c r="E107" s="101"/>
      <c r="F107" s="102"/>
      <c r="G107" s="52">
        <f t="shared" ref="G107:S107" si="53">G108+G109+G110+G111+G112+G113</f>
        <v>238307003</v>
      </c>
      <c r="H107" s="52">
        <f t="shared" si="53"/>
        <v>20483330</v>
      </c>
      <c r="I107" s="52">
        <f t="shared" si="53"/>
        <v>20635036</v>
      </c>
      <c r="J107" s="52">
        <f t="shared" si="53"/>
        <v>18665084</v>
      </c>
      <c r="K107" s="52">
        <f t="shared" si="53"/>
        <v>17296035</v>
      </c>
      <c r="L107" s="52">
        <f t="shared" si="53"/>
        <v>20319226</v>
      </c>
      <c r="M107" s="52">
        <f t="shared" si="53"/>
        <v>19167112</v>
      </c>
      <c r="N107" s="52">
        <f t="shared" si="53"/>
        <v>19432053</v>
      </c>
      <c r="O107" s="52">
        <f t="shared" si="53"/>
        <v>21449951</v>
      </c>
      <c r="P107" s="52">
        <f t="shared" si="53"/>
        <v>20643149</v>
      </c>
      <c r="Q107" s="52">
        <f t="shared" si="53"/>
        <v>20620481</v>
      </c>
      <c r="R107" s="52">
        <f t="shared" si="53"/>
        <v>19531945</v>
      </c>
      <c r="S107" s="52">
        <f t="shared" si="53"/>
        <v>20063601</v>
      </c>
    </row>
    <row r="108" spans="1:19" ht="21" customHeight="1" x14ac:dyDescent="0.3">
      <c r="A108" s="43"/>
      <c r="B108" s="44"/>
      <c r="C108" s="35"/>
      <c r="D108" s="36"/>
      <c r="E108" s="90" t="s">
        <v>135</v>
      </c>
      <c r="F108" s="91"/>
      <c r="G108" s="22">
        <f t="shared" ref="G108:G113" si="54">SUM(H108:S108)</f>
        <v>116059218</v>
      </c>
      <c r="H108" s="22">
        <v>10300671</v>
      </c>
      <c r="I108" s="22">
        <v>10205210</v>
      </c>
      <c r="J108" s="22">
        <v>8036620</v>
      </c>
      <c r="K108" s="22">
        <v>9165783</v>
      </c>
      <c r="L108" s="22">
        <v>8147689</v>
      </c>
      <c r="M108" s="22">
        <v>8625064</v>
      </c>
      <c r="N108" s="22">
        <v>10182752</v>
      </c>
      <c r="O108" s="22">
        <v>11279600</v>
      </c>
      <c r="P108" s="22">
        <v>10226056</v>
      </c>
      <c r="Q108" s="22">
        <v>9919008</v>
      </c>
      <c r="R108" s="22">
        <v>9978879</v>
      </c>
      <c r="S108" s="22">
        <v>9991886</v>
      </c>
    </row>
    <row r="109" spans="1:19" ht="21" customHeight="1" x14ac:dyDescent="0.3">
      <c r="A109" s="43"/>
      <c r="B109" s="44"/>
      <c r="C109" s="35"/>
      <c r="D109" s="36"/>
      <c r="E109" s="90" t="s">
        <v>136</v>
      </c>
      <c r="F109" s="91"/>
      <c r="G109" s="22">
        <f t="shared" si="54"/>
        <v>97233517</v>
      </c>
      <c r="H109" s="22">
        <v>8006300</v>
      </c>
      <c r="I109" s="22">
        <v>8201185</v>
      </c>
      <c r="J109" s="22">
        <v>7636548</v>
      </c>
      <c r="K109" s="22">
        <v>5857345</v>
      </c>
      <c r="L109" s="22">
        <v>9319937</v>
      </c>
      <c r="M109" s="22">
        <v>8381658</v>
      </c>
      <c r="N109" s="22">
        <v>7527185</v>
      </c>
      <c r="O109" s="22">
        <v>8214580</v>
      </c>
      <c r="P109" s="22">
        <v>8845013</v>
      </c>
      <c r="Q109" s="22">
        <v>9122855</v>
      </c>
      <c r="R109" s="22">
        <v>7971475</v>
      </c>
      <c r="S109" s="22">
        <v>8149436</v>
      </c>
    </row>
    <row r="110" spans="1:19" ht="21" customHeight="1" x14ac:dyDescent="0.3">
      <c r="A110" s="43"/>
      <c r="B110" s="44"/>
      <c r="C110" s="35"/>
      <c r="D110" s="46"/>
      <c r="E110" s="90" t="s">
        <v>137</v>
      </c>
      <c r="F110" s="91"/>
      <c r="G110" s="22">
        <f t="shared" si="54"/>
        <v>7010052</v>
      </c>
      <c r="H110" s="22">
        <v>786302</v>
      </c>
      <c r="I110" s="22">
        <v>548834</v>
      </c>
      <c r="J110" s="22">
        <v>537107</v>
      </c>
      <c r="K110" s="22">
        <v>580636</v>
      </c>
      <c r="L110" s="22">
        <v>575321</v>
      </c>
      <c r="M110" s="22">
        <v>573355</v>
      </c>
      <c r="N110" s="22">
        <v>554696</v>
      </c>
      <c r="O110" s="22">
        <v>562188</v>
      </c>
      <c r="P110" s="22">
        <v>599524</v>
      </c>
      <c r="Q110" s="22">
        <v>558601</v>
      </c>
      <c r="R110" s="22">
        <v>565876</v>
      </c>
      <c r="S110" s="22">
        <v>567612</v>
      </c>
    </row>
    <row r="111" spans="1:19" ht="21" customHeight="1" x14ac:dyDescent="0.3">
      <c r="A111" s="43"/>
      <c r="B111" s="44"/>
      <c r="C111" s="35"/>
      <c r="D111" s="46"/>
      <c r="E111" s="90" t="s">
        <v>138</v>
      </c>
      <c r="F111" s="91"/>
      <c r="G111" s="22">
        <f t="shared" si="54"/>
        <v>11918853</v>
      </c>
      <c r="H111" s="22">
        <v>921974</v>
      </c>
      <c r="I111" s="22">
        <v>1199655</v>
      </c>
      <c r="J111" s="22">
        <v>2146117</v>
      </c>
      <c r="K111" s="22">
        <v>1233561</v>
      </c>
      <c r="L111" s="22">
        <v>1834270</v>
      </c>
      <c r="M111" s="22">
        <v>812061</v>
      </c>
      <c r="N111" s="22">
        <v>840640</v>
      </c>
      <c r="O111" s="22">
        <v>586115</v>
      </c>
      <c r="P111" s="22">
        <v>586115</v>
      </c>
      <c r="Q111" s="22">
        <v>586115</v>
      </c>
      <c r="R111" s="22">
        <v>586115</v>
      </c>
      <c r="S111" s="22">
        <v>586115</v>
      </c>
    </row>
    <row r="112" spans="1:19" ht="21" customHeight="1" x14ac:dyDescent="0.3">
      <c r="A112" s="43"/>
      <c r="B112" s="44"/>
      <c r="C112" s="35"/>
      <c r="D112" s="46"/>
      <c r="E112" s="90" t="s">
        <v>139</v>
      </c>
      <c r="F112" s="91"/>
      <c r="G112" s="22">
        <f t="shared" si="54"/>
        <v>5941508</v>
      </c>
      <c r="H112" s="22">
        <v>458096</v>
      </c>
      <c r="I112" s="22">
        <v>458112</v>
      </c>
      <c r="J112" s="22">
        <v>301418</v>
      </c>
      <c r="K112" s="22">
        <v>443510</v>
      </c>
      <c r="L112" s="22">
        <v>396192</v>
      </c>
      <c r="M112" s="22">
        <v>774974</v>
      </c>
      <c r="N112" s="22">
        <v>326780</v>
      </c>
      <c r="O112" s="22">
        <v>794982</v>
      </c>
      <c r="P112" s="22">
        <v>361796</v>
      </c>
      <c r="Q112" s="22">
        <v>427496</v>
      </c>
      <c r="R112" s="22">
        <v>429600</v>
      </c>
      <c r="S112" s="22">
        <v>768552</v>
      </c>
    </row>
    <row r="113" spans="1:19" ht="21" customHeight="1" x14ac:dyDescent="0.3">
      <c r="A113" s="43"/>
      <c r="B113" s="44"/>
      <c r="C113" s="35"/>
      <c r="D113" s="46"/>
      <c r="E113" s="115" t="s">
        <v>140</v>
      </c>
      <c r="F113" s="116"/>
      <c r="G113" s="22">
        <f t="shared" si="54"/>
        <v>143855</v>
      </c>
      <c r="H113" s="22">
        <v>9987</v>
      </c>
      <c r="I113" s="22">
        <v>22040</v>
      </c>
      <c r="J113" s="22">
        <v>7274</v>
      </c>
      <c r="K113" s="22">
        <v>15200</v>
      </c>
      <c r="L113" s="22">
        <v>45817</v>
      </c>
      <c r="M113" s="22">
        <v>0</v>
      </c>
      <c r="N113" s="22">
        <v>0</v>
      </c>
      <c r="O113" s="22">
        <v>12486</v>
      </c>
      <c r="P113" s="22">
        <v>24645</v>
      </c>
      <c r="Q113" s="22">
        <v>6406</v>
      </c>
      <c r="R113" s="22">
        <v>0</v>
      </c>
      <c r="S113" s="22">
        <v>0</v>
      </c>
    </row>
    <row r="114" spans="1:19" ht="21" customHeight="1" x14ac:dyDescent="0.3">
      <c r="A114" s="43"/>
      <c r="B114" s="44"/>
      <c r="C114" s="35"/>
      <c r="D114" s="111" t="s">
        <v>141</v>
      </c>
      <c r="E114" s="111"/>
      <c r="F114" s="112"/>
      <c r="G114" s="25">
        <f t="shared" ref="G114:S114" si="55">G115</f>
        <v>18110074</v>
      </c>
      <c r="H114" s="25">
        <f t="shared" si="55"/>
        <v>404489</v>
      </c>
      <c r="I114" s="25">
        <f t="shared" si="55"/>
        <v>861837</v>
      </c>
      <c r="J114" s="25">
        <f t="shared" si="55"/>
        <v>3544280</v>
      </c>
      <c r="K114" s="25">
        <f t="shared" si="55"/>
        <v>1093867</v>
      </c>
      <c r="L114" s="25">
        <f t="shared" si="55"/>
        <v>1032864</v>
      </c>
      <c r="M114" s="25">
        <f t="shared" si="55"/>
        <v>1307678</v>
      </c>
      <c r="N114" s="25">
        <f t="shared" si="55"/>
        <v>1237224</v>
      </c>
      <c r="O114" s="25">
        <f t="shared" si="55"/>
        <v>1528395</v>
      </c>
      <c r="P114" s="25">
        <f t="shared" si="55"/>
        <v>280649</v>
      </c>
      <c r="Q114" s="25">
        <f t="shared" si="55"/>
        <v>5309060</v>
      </c>
      <c r="R114" s="25">
        <f t="shared" si="55"/>
        <v>1094979</v>
      </c>
      <c r="S114" s="25">
        <f t="shared" si="55"/>
        <v>414752</v>
      </c>
    </row>
    <row r="115" spans="1:19" ht="41.4" customHeight="1" x14ac:dyDescent="0.3">
      <c r="A115" s="43"/>
      <c r="B115" s="44"/>
      <c r="C115" s="35"/>
      <c r="D115" s="46"/>
      <c r="E115" s="90" t="s">
        <v>142</v>
      </c>
      <c r="F115" s="91"/>
      <c r="G115" s="22">
        <f t="shared" ref="G115" si="56">SUM(H115:S115)</f>
        <v>18110074</v>
      </c>
      <c r="H115" s="22">
        <v>404489</v>
      </c>
      <c r="I115" s="22">
        <v>861837</v>
      </c>
      <c r="J115" s="22">
        <v>3544280</v>
      </c>
      <c r="K115" s="22">
        <v>1093867</v>
      </c>
      <c r="L115" s="22">
        <v>1032864</v>
      </c>
      <c r="M115" s="22">
        <v>1307678</v>
      </c>
      <c r="N115" s="22">
        <v>1237224</v>
      </c>
      <c r="O115" s="22">
        <v>1528395</v>
      </c>
      <c r="P115" s="22">
        <v>280649</v>
      </c>
      <c r="Q115" s="22">
        <v>5309060</v>
      </c>
      <c r="R115" s="22">
        <v>1094979</v>
      </c>
      <c r="S115" s="22">
        <v>414752</v>
      </c>
    </row>
    <row r="116" spans="1:19" ht="29.4" customHeight="1" x14ac:dyDescent="0.3">
      <c r="A116" s="43"/>
      <c r="B116" s="44"/>
      <c r="C116" s="101" t="s">
        <v>143</v>
      </c>
      <c r="D116" s="101"/>
      <c r="E116" s="101"/>
      <c r="F116" s="102"/>
      <c r="G116" s="19">
        <f>G117+G119+G123+G129</f>
        <v>20910905</v>
      </c>
      <c r="H116" s="19">
        <f t="shared" ref="H116:S116" si="57">H117+H119+H123+H129</f>
        <v>2254321</v>
      </c>
      <c r="I116" s="19">
        <f t="shared" si="57"/>
        <v>1753248</v>
      </c>
      <c r="J116" s="19">
        <f t="shared" si="57"/>
        <v>921016</v>
      </c>
      <c r="K116" s="19">
        <f t="shared" si="57"/>
        <v>737366</v>
      </c>
      <c r="L116" s="19">
        <f t="shared" si="57"/>
        <v>1728147</v>
      </c>
      <c r="M116" s="19">
        <f t="shared" si="57"/>
        <v>2211013</v>
      </c>
      <c r="N116" s="19">
        <f t="shared" si="57"/>
        <v>3660105</v>
      </c>
      <c r="O116" s="19">
        <f t="shared" si="57"/>
        <v>4170417</v>
      </c>
      <c r="P116" s="19">
        <f t="shared" si="57"/>
        <v>1335941</v>
      </c>
      <c r="Q116" s="19">
        <f t="shared" si="57"/>
        <v>1098693</v>
      </c>
      <c r="R116" s="19">
        <f t="shared" si="57"/>
        <v>688007</v>
      </c>
      <c r="S116" s="19">
        <f t="shared" si="57"/>
        <v>352631</v>
      </c>
    </row>
    <row r="117" spans="1:19" ht="22.2" customHeight="1" x14ac:dyDescent="0.3">
      <c r="A117" s="43"/>
      <c r="B117" s="44"/>
      <c r="C117" s="54"/>
      <c r="D117" s="101" t="s">
        <v>144</v>
      </c>
      <c r="E117" s="101"/>
      <c r="F117" s="102"/>
      <c r="G117" s="19">
        <f t="shared" ref="G117:S117" si="58">G118</f>
        <v>3381933</v>
      </c>
      <c r="H117" s="19">
        <f t="shared" si="58"/>
        <v>54346</v>
      </c>
      <c r="I117" s="19">
        <f t="shared" si="58"/>
        <v>58670</v>
      </c>
      <c r="J117" s="19">
        <f t="shared" si="58"/>
        <v>45528</v>
      </c>
      <c r="K117" s="19">
        <f t="shared" si="58"/>
        <v>35050</v>
      </c>
      <c r="L117" s="19">
        <f t="shared" si="58"/>
        <v>118838</v>
      </c>
      <c r="M117" s="19">
        <f t="shared" si="58"/>
        <v>128623</v>
      </c>
      <c r="N117" s="19">
        <f t="shared" si="58"/>
        <v>934300</v>
      </c>
      <c r="O117" s="19">
        <f t="shared" si="58"/>
        <v>492675</v>
      </c>
      <c r="P117" s="19">
        <f t="shared" si="58"/>
        <v>456193</v>
      </c>
      <c r="Q117" s="19">
        <f t="shared" si="58"/>
        <v>505150</v>
      </c>
      <c r="R117" s="19">
        <f t="shared" si="58"/>
        <v>473052</v>
      </c>
      <c r="S117" s="19">
        <f t="shared" si="58"/>
        <v>79508</v>
      </c>
    </row>
    <row r="118" spans="1:19" ht="19.2" customHeight="1" x14ac:dyDescent="0.3">
      <c r="A118" s="43"/>
      <c r="B118" s="44"/>
      <c r="C118" s="54"/>
      <c r="D118" s="46"/>
      <c r="E118" s="117" t="s">
        <v>145</v>
      </c>
      <c r="F118" s="118"/>
      <c r="G118" s="22">
        <f t="shared" ref="G118:G139" si="59">SUM(H118:S118)</f>
        <v>3381933</v>
      </c>
      <c r="H118" s="22">
        <v>54346</v>
      </c>
      <c r="I118" s="22">
        <v>58670</v>
      </c>
      <c r="J118" s="22">
        <v>45528</v>
      </c>
      <c r="K118" s="22">
        <v>35050</v>
      </c>
      <c r="L118" s="22">
        <v>118838</v>
      </c>
      <c r="M118" s="22">
        <v>128623</v>
      </c>
      <c r="N118" s="22">
        <v>934300</v>
      </c>
      <c r="O118" s="22">
        <v>492675</v>
      </c>
      <c r="P118" s="22">
        <v>456193</v>
      </c>
      <c r="Q118" s="22">
        <v>505150</v>
      </c>
      <c r="R118" s="22">
        <v>473052</v>
      </c>
      <c r="S118" s="22">
        <v>79508</v>
      </c>
    </row>
    <row r="119" spans="1:19" ht="22.8" customHeight="1" x14ac:dyDescent="0.3">
      <c r="A119" s="43"/>
      <c r="B119" s="44"/>
      <c r="C119" s="54"/>
      <c r="D119" s="101" t="s">
        <v>146</v>
      </c>
      <c r="E119" s="101"/>
      <c r="F119" s="102"/>
      <c r="G119" s="19">
        <f>SUM(G120:G122)</f>
        <v>12706113</v>
      </c>
      <c r="H119" s="19">
        <f t="shared" ref="H119:S119" si="60">SUM(H120:H122)</f>
        <v>1871176</v>
      </c>
      <c r="I119" s="19">
        <f t="shared" si="60"/>
        <v>795311</v>
      </c>
      <c r="J119" s="19">
        <f t="shared" si="60"/>
        <v>464134</v>
      </c>
      <c r="K119" s="19">
        <f t="shared" si="60"/>
        <v>321670</v>
      </c>
      <c r="L119" s="19">
        <f t="shared" si="60"/>
        <v>1271149</v>
      </c>
      <c r="M119" s="19">
        <f t="shared" si="60"/>
        <v>1461876</v>
      </c>
      <c r="N119" s="19">
        <f t="shared" si="60"/>
        <v>2029116</v>
      </c>
      <c r="O119" s="19">
        <f t="shared" si="60"/>
        <v>3341057</v>
      </c>
      <c r="P119" s="19">
        <f t="shared" si="60"/>
        <v>527739</v>
      </c>
      <c r="Q119" s="19">
        <f t="shared" si="60"/>
        <v>450216</v>
      </c>
      <c r="R119" s="19">
        <f t="shared" si="60"/>
        <v>114889</v>
      </c>
      <c r="S119" s="19">
        <f t="shared" si="60"/>
        <v>57780</v>
      </c>
    </row>
    <row r="120" spans="1:19" ht="30.6" customHeight="1" x14ac:dyDescent="0.3">
      <c r="A120" s="43"/>
      <c r="B120" s="44"/>
      <c r="C120" s="54"/>
      <c r="D120" s="46"/>
      <c r="E120" s="90" t="s">
        <v>147</v>
      </c>
      <c r="F120" s="91"/>
      <c r="G120" s="22">
        <f t="shared" si="59"/>
        <v>2272086</v>
      </c>
      <c r="H120" s="22">
        <v>689881</v>
      </c>
      <c r="I120" s="22">
        <v>210646</v>
      </c>
      <c r="J120" s="22">
        <v>34591</v>
      </c>
      <c r="K120" s="22">
        <v>24601</v>
      </c>
      <c r="L120" s="22">
        <v>25609</v>
      </c>
      <c r="M120" s="22">
        <v>69449</v>
      </c>
      <c r="N120" s="22">
        <v>69296</v>
      </c>
      <c r="O120" s="22">
        <v>599359</v>
      </c>
      <c r="P120" s="22">
        <v>220536</v>
      </c>
      <c r="Q120" s="22">
        <v>269048</v>
      </c>
      <c r="R120" s="22">
        <v>43949</v>
      </c>
      <c r="S120" s="22">
        <v>15121</v>
      </c>
    </row>
    <row r="121" spans="1:19" ht="21.6" customHeight="1" x14ac:dyDescent="0.3">
      <c r="A121" s="41"/>
      <c r="B121" s="44"/>
      <c r="C121" s="54"/>
      <c r="D121" s="46"/>
      <c r="E121" s="90" t="s">
        <v>0</v>
      </c>
      <c r="F121" s="91"/>
      <c r="G121" s="22">
        <f t="shared" si="59"/>
        <v>7723974</v>
      </c>
      <c r="H121" s="22">
        <v>809196</v>
      </c>
      <c r="I121" s="22">
        <v>539949</v>
      </c>
      <c r="J121" s="22">
        <v>224684</v>
      </c>
      <c r="K121" s="22">
        <v>213402</v>
      </c>
      <c r="L121" s="22">
        <v>1191792</v>
      </c>
      <c r="M121" s="22">
        <v>1001281</v>
      </c>
      <c r="N121" s="22">
        <v>1746896</v>
      </c>
      <c r="O121" s="22">
        <v>1493388</v>
      </c>
      <c r="P121" s="22">
        <v>227948</v>
      </c>
      <c r="Q121" s="22">
        <v>174003</v>
      </c>
      <c r="R121" s="22">
        <v>64360</v>
      </c>
      <c r="S121" s="22">
        <v>37075</v>
      </c>
    </row>
    <row r="122" spans="1:19" ht="33.6" customHeight="1" x14ac:dyDescent="0.3">
      <c r="A122" s="41"/>
      <c r="B122" s="44"/>
      <c r="C122" s="54"/>
      <c r="D122" s="46"/>
      <c r="E122" s="90" t="s">
        <v>1</v>
      </c>
      <c r="F122" s="91"/>
      <c r="G122" s="22">
        <f t="shared" si="59"/>
        <v>2710053</v>
      </c>
      <c r="H122" s="22">
        <v>372099</v>
      </c>
      <c r="I122" s="22">
        <v>44716</v>
      </c>
      <c r="J122" s="22">
        <v>204859</v>
      </c>
      <c r="K122" s="22">
        <v>83667</v>
      </c>
      <c r="L122" s="22">
        <v>53748</v>
      </c>
      <c r="M122" s="22">
        <v>391146</v>
      </c>
      <c r="N122" s="22">
        <v>212924</v>
      </c>
      <c r="O122" s="22">
        <v>1248310</v>
      </c>
      <c r="P122" s="22">
        <v>79255</v>
      </c>
      <c r="Q122" s="22">
        <v>7165</v>
      </c>
      <c r="R122" s="22">
        <v>6580</v>
      </c>
      <c r="S122" s="22">
        <v>5584</v>
      </c>
    </row>
    <row r="123" spans="1:19" ht="22.8" customHeight="1" x14ac:dyDescent="0.3">
      <c r="A123" s="43"/>
      <c r="B123" s="44"/>
      <c r="C123" s="54"/>
      <c r="D123" s="101" t="s">
        <v>148</v>
      </c>
      <c r="E123" s="101"/>
      <c r="F123" s="102"/>
      <c r="G123" s="19">
        <f>SUM(G124:G128)</f>
        <v>1244914</v>
      </c>
      <c r="H123" s="19">
        <f t="shared" ref="H123:S123" si="61">SUM(H124:H128)</f>
        <v>56656</v>
      </c>
      <c r="I123" s="19">
        <f t="shared" si="61"/>
        <v>85932</v>
      </c>
      <c r="J123" s="19">
        <f t="shared" si="61"/>
        <v>124723</v>
      </c>
      <c r="K123" s="19">
        <f t="shared" si="61"/>
        <v>151595</v>
      </c>
      <c r="L123" s="19">
        <f t="shared" si="61"/>
        <v>116931</v>
      </c>
      <c r="M123" s="19">
        <f t="shared" si="61"/>
        <v>103843</v>
      </c>
      <c r="N123" s="19">
        <f t="shared" si="61"/>
        <v>207584</v>
      </c>
      <c r="O123" s="19">
        <f t="shared" si="61"/>
        <v>187747</v>
      </c>
      <c r="P123" s="19">
        <f t="shared" si="61"/>
        <v>34363</v>
      </c>
      <c r="Q123" s="19">
        <f t="shared" si="61"/>
        <v>66548</v>
      </c>
      <c r="R123" s="19">
        <f t="shared" si="61"/>
        <v>38333</v>
      </c>
      <c r="S123" s="19">
        <f t="shared" si="61"/>
        <v>70659</v>
      </c>
    </row>
    <row r="124" spans="1:19" ht="22.8" customHeight="1" x14ac:dyDescent="0.3">
      <c r="A124" s="43"/>
      <c r="B124" s="39"/>
      <c r="C124" s="54"/>
      <c r="D124" s="46"/>
      <c r="E124" s="90" t="s">
        <v>149</v>
      </c>
      <c r="F124" s="91"/>
      <c r="G124" s="22">
        <f t="shared" si="59"/>
        <v>319270</v>
      </c>
      <c r="H124" s="22">
        <v>3057</v>
      </c>
      <c r="I124" s="22">
        <v>15421</v>
      </c>
      <c r="J124" s="22">
        <v>58274</v>
      </c>
      <c r="K124" s="22">
        <v>39093</v>
      </c>
      <c r="L124" s="22">
        <v>93125</v>
      </c>
      <c r="M124" s="22">
        <v>44294</v>
      </c>
      <c r="N124" s="22">
        <v>16289</v>
      </c>
      <c r="O124" s="22">
        <v>5379</v>
      </c>
      <c r="P124" s="22">
        <v>3387</v>
      </c>
      <c r="Q124" s="22">
        <v>13956</v>
      </c>
      <c r="R124" s="22">
        <v>13527</v>
      </c>
      <c r="S124" s="22">
        <v>13468</v>
      </c>
    </row>
    <row r="125" spans="1:19" ht="22.8" customHeight="1" x14ac:dyDescent="0.3">
      <c r="A125" s="31"/>
      <c r="B125" s="55"/>
      <c r="C125" s="55"/>
      <c r="D125" s="55"/>
      <c r="E125" s="90" t="s">
        <v>150</v>
      </c>
      <c r="F125" s="91"/>
      <c r="G125" s="22">
        <f t="shared" si="59"/>
        <v>86608</v>
      </c>
      <c r="H125" s="22">
        <v>1479</v>
      </c>
      <c r="I125" s="22">
        <v>16217</v>
      </c>
      <c r="J125" s="22">
        <v>2893</v>
      </c>
      <c r="K125" s="22">
        <v>5680</v>
      </c>
      <c r="L125" s="22">
        <v>1538</v>
      </c>
      <c r="M125" s="22">
        <v>1674</v>
      </c>
      <c r="N125" s="22">
        <v>8136</v>
      </c>
      <c r="O125" s="22">
        <v>15624</v>
      </c>
      <c r="P125" s="22">
        <v>7998</v>
      </c>
      <c r="Q125" s="22">
        <v>24546</v>
      </c>
      <c r="R125" s="22">
        <v>463</v>
      </c>
      <c r="S125" s="22">
        <v>360</v>
      </c>
    </row>
    <row r="126" spans="1:19" ht="22.8" customHeight="1" x14ac:dyDescent="0.3">
      <c r="A126" s="43"/>
      <c r="B126" s="44"/>
      <c r="C126" s="39"/>
      <c r="D126" s="39"/>
      <c r="E126" s="90" t="s">
        <v>151</v>
      </c>
      <c r="F126" s="91"/>
      <c r="G126" s="22">
        <f t="shared" si="59"/>
        <v>199800</v>
      </c>
      <c r="H126" s="22">
        <v>18465</v>
      </c>
      <c r="I126" s="22">
        <v>12033</v>
      </c>
      <c r="J126" s="22">
        <v>6148</v>
      </c>
      <c r="K126" s="22">
        <v>9154</v>
      </c>
      <c r="L126" s="22">
        <v>6664</v>
      </c>
      <c r="M126" s="22">
        <v>12104</v>
      </c>
      <c r="N126" s="22">
        <v>30919</v>
      </c>
      <c r="O126" s="22">
        <v>28751</v>
      </c>
      <c r="P126" s="22">
        <v>769</v>
      </c>
      <c r="Q126" s="22">
        <v>22841</v>
      </c>
      <c r="R126" s="22">
        <v>16123</v>
      </c>
      <c r="S126" s="22">
        <v>35829</v>
      </c>
    </row>
    <row r="127" spans="1:19" ht="31.2" customHeight="1" x14ac:dyDescent="0.3">
      <c r="A127" s="43"/>
      <c r="B127" s="44"/>
      <c r="C127" s="54"/>
      <c r="D127" s="46"/>
      <c r="E127" s="90" t="s">
        <v>9</v>
      </c>
      <c r="F127" s="91"/>
      <c r="G127" s="22">
        <f t="shared" si="59"/>
        <v>292681</v>
      </c>
      <c r="H127" s="22">
        <v>31291</v>
      </c>
      <c r="I127" s="22">
        <v>36036</v>
      </c>
      <c r="J127" s="22">
        <v>47221</v>
      </c>
      <c r="K127" s="22">
        <v>9237</v>
      </c>
      <c r="L127" s="22">
        <v>10627</v>
      </c>
      <c r="M127" s="22">
        <v>32535</v>
      </c>
      <c r="N127" s="22">
        <v>107030</v>
      </c>
      <c r="O127" s="22">
        <v>9341</v>
      </c>
      <c r="P127" s="22">
        <v>3018</v>
      </c>
      <c r="Q127" s="22">
        <v>3607</v>
      </c>
      <c r="R127" s="22">
        <v>1963</v>
      </c>
      <c r="S127" s="22">
        <v>775</v>
      </c>
    </row>
    <row r="128" spans="1:19" ht="33" customHeight="1" x14ac:dyDescent="0.3">
      <c r="A128" s="43"/>
      <c r="B128" s="44"/>
      <c r="C128" s="54"/>
      <c r="D128" s="46"/>
      <c r="E128" s="90" t="s">
        <v>152</v>
      </c>
      <c r="F128" s="91"/>
      <c r="G128" s="22">
        <f t="shared" si="59"/>
        <v>346555</v>
      </c>
      <c r="H128" s="22">
        <v>2364</v>
      </c>
      <c r="I128" s="22">
        <v>6225</v>
      </c>
      <c r="J128" s="22">
        <v>10187</v>
      </c>
      <c r="K128" s="22">
        <v>88431</v>
      </c>
      <c r="L128" s="22">
        <v>4977</v>
      </c>
      <c r="M128" s="22">
        <v>13236</v>
      </c>
      <c r="N128" s="22">
        <v>45210</v>
      </c>
      <c r="O128" s="22">
        <v>128652</v>
      </c>
      <c r="P128" s="22">
        <v>19191</v>
      </c>
      <c r="Q128" s="22">
        <v>1598</v>
      </c>
      <c r="R128" s="22">
        <v>6257</v>
      </c>
      <c r="S128" s="22">
        <v>20227</v>
      </c>
    </row>
    <row r="129" spans="1:19" ht="25.2" customHeight="1" x14ac:dyDescent="0.3">
      <c r="A129" s="43"/>
      <c r="B129" s="44"/>
      <c r="C129" s="54"/>
      <c r="D129" s="101" t="s">
        <v>153</v>
      </c>
      <c r="E129" s="101"/>
      <c r="F129" s="102"/>
      <c r="G129" s="52">
        <f>SUM(G130:G139)</f>
        <v>3577945</v>
      </c>
      <c r="H129" s="52">
        <f t="shared" ref="H129:S129" si="62">SUM(H130:H139)</f>
        <v>272143</v>
      </c>
      <c r="I129" s="52">
        <f t="shared" si="62"/>
        <v>813335</v>
      </c>
      <c r="J129" s="52">
        <f t="shared" si="62"/>
        <v>286631</v>
      </c>
      <c r="K129" s="52">
        <f t="shared" si="62"/>
        <v>229051</v>
      </c>
      <c r="L129" s="52">
        <f t="shared" si="62"/>
        <v>221229</v>
      </c>
      <c r="M129" s="52">
        <f t="shared" si="62"/>
        <v>516671</v>
      </c>
      <c r="N129" s="52">
        <f t="shared" si="62"/>
        <v>489105</v>
      </c>
      <c r="O129" s="52">
        <f t="shared" si="62"/>
        <v>148938</v>
      </c>
      <c r="P129" s="52">
        <f t="shared" si="62"/>
        <v>317646</v>
      </c>
      <c r="Q129" s="52">
        <f t="shared" si="62"/>
        <v>76779</v>
      </c>
      <c r="R129" s="52">
        <f t="shared" si="62"/>
        <v>61733</v>
      </c>
      <c r="S129" s="52">
        <f t="shared" si="62"/>
        <v>144684</v>
      </c>
    </row>
    <row r="130" spans="1:19" ht="19.2" customHeight="1" x14ac:dyDescent="0.3">
      <c r="A130" s="43"/>
      <c r="B130" s="44"/>
      <c r="C130" s="54"/>
      <c r="D130" s="36"/>
      <c r="E130" s="42" t="s">
        <v>2</v>
      </c>
      <c r="F130" s="56"/>
      <c r="G130" s="22">
        <f t="shared" si="59"/>
        <v>1117353</v>
      </c>
      <c r="H130" s="22">
        <v>87930</v>
      </c>
      <c r="I130" s="22">
        <v>190124</v>
      </c>
      <c r="J130" s="22">
        <v>81593</v>
      </c>
      <c r="K130" s="22">
        <v>55936</v>
      </c>
      <c r="L130" s="22">
        <v>45520</v>
      </c>
      <c r="M130" s="22">
        <v>179214</v>
      </c>
      <c r="N130" s="22">
        <v>179454</v>
      </c>
      <c r="O130" s="22">
        <v>37496</v>
      </c>
      <c r="P130" s="22">
        <v>175551</v>
      </c>
      <c r="Q130" s="22">
        <v>16209</v>
      </c>
      <c r="R130" s="22">
        <v>17592</v>
      </c>
      <c r="S130" s="22">
        <v>50734</v>
      </c>
    </row>
    <row r="131" spans="1:19" ht="25.8" customHeight="1" x14ac:dyDescent="0.3">
      <c r="A131" s="43"/>
      <c r="B131" s="44"/>
      <c r="C131" s="54"/>
      <c r="D131" s="36"/>
      <c r="E131" s="42" t="s">
        <v>3</v>
      </c>
      <c r="F131" s="56"/>
      <c r="G131" s="22">
        <f t="shared" si="59"/>
        <v>685092</v>
      </c>
      <c r="H131" s="22">
        <v>21541</v>
      </c>
      <c r="I131" s="22">
        <v>237361</v>
      </c>
      <c r="J131" s="22">
        <v>71029</v>
      </c>
      <c r="K131" s="22">
        <v>42862</v>
      </c>
      <c r="L131" s="22">
        <v>45239</v>
      </c>
      <c r="M131" s="22">
        <v>64539</v>
      </c>
      <c r="N131" s="22">
        <v>85966</v>
      </c>
      <c r="O131" s="22">
        <v>43063</v>
      </c>
      <c r="P131" s="22">
        <v>44664</v>
      </c>
      <c r="Q131" s="22">
        <v>13005</v>
      </c>
      <c r="R131" s="22">
        <v>13559</v>
      </c>
      <c r="S131" s="22">
        <v>2264</v>
      </c>
    </row>
    <row r="132" spans="1:19" ht="25.8" customHeight="1" x14ac:dyDescent="0.3">
      <c r="A132" s="43"/>
      <c r="B132" s="44"/>
      <c r="C132" s="54"/>
      <c r="D132" s="36"/>
      <c r="E132" s="42" t="s">
        <v>4</v>
      </c>
      <c r="F132" s="56"/>
      <c r="G132" s="22">
        <f t="shared" si="59"/>
        <v>383210</v>
      </c>
      <c r="H132" s="22">
        <v>51094</v>
      </c>
      <c r="I132" s="22">
        <v>78929</v>
      </c>
      <c r="J132" s="22">
        <v>38251</v>
      </c>
      <c r="K132" s="22">
        <v>46129</v>
      </c>
      <c r="L132" s="22">
        <v>23054</v>
      </c>
      <c r="M132" s="22">
        <v>41807</v>
      </c>
      <c r="N132" s="22">
        <v>25312</v>
      </c>
      <c r="O132" s="22">
        <v>23856</v>
      </c>
      <c r="P132" s="22">
        <v>22324</v>
      </c>
      <c r="Q132" s="22">
        <v>14515</v>
      </c>
      <c r="R132" s="22">
        <v>8719</v>
      </c>
      <c r="S132" s="22">
        <v>9220</v>
      </c>
    </row>
    <row r="133" spans="1:19" ht="25.8" customHeight="1" x14ac:dyDescent="0.3">
      <c r="A133" s="43"/>
      <c r="B133" s="44"/>
      <c r="C133" s="54"/>
      <c r="D133" s="36"/>
      <c r="E133" s="42" t="s">
        <v>5</v>
      </c>
      <c r="F133" s="56"/>
      <c r="G133" s="22">
        <f t="shared" si="59"/>
        <v>304487</v>
      </c>
      <c r="H133" s="22">
        <v>9172</v>
      </c>
      <c r="I133" s="22">
        <v>65156</v>
      </c>
      <c r="J133" s="22">
        <v>28164</v>
      </c>
      <c r="K133" s="22">
        <v>29848</v>
      </c>
      <c r="L133" s="22">
        <v>25465</v>
      </c>
      <c r="M133" s="22">
        <v>77190</v>
      </c>
      <c r="N133" s="22">
        <v>18643</v>
      </c>
      <c r="O133" s="22">
        <v>12515</v>
      </c>
      <c r="P133" s="22">
        <v>19381</v>
      </c>
      <c r="Q133" s="22">
        <v>6047</v>
      </c>
      <c r="R133" s="22">
        <v>7272</v>
      </c>
      <c r="S133" s="22">
        <v>5634</v>
      </c>
    </row>
    <row r="134" spans="1:19" ht="25.8" customHeight="1" x14ac:dyDescent="0.3">
      <c r="A134" s="43"/>
      <c r="B134" s="44"/>
      <c r="C134" s="54"/>
      <c r="D134" s="36"/>
      <c r="E134" s="42" t="s">
        <v>6</v>
      </c>
      <c r="F134" s="56"/>
      <c r="G134" s="22">
        <f t="shared" si="59"/>
        <v>359774</v>
      </c>
      <c r="H134" s="22">
        <v>11514</v>
      </c>
      <c r="I134" s="22">
        <v>87824</v>
      </c>
      <c r="J134" s="22">
        <v>33238</v>
      </c>
      <c r="K134" s="22">
        <v>21498</v>
      </c>
      <c r="L134" s="22">
        <v>39817</v>
      </c>
      <c r="M134" s="22">
        <v>82247</v>
      </c>
      <c r="N134" s="22">
        <v>60335</v>
      </c>
      <c r="O134" s="22">
        <v>4138</v>
      </c>
      <c r="P134" s="22">
        <v>8833</v>
      </c>
      <c r="Q134" s="22">
        <v>6631</v>
      </c>
      <c r="R134" s="22">
        <v>2672</v>
      </c>
      <c r="S134" s="22">
        <v>1027</v>
      </c>
    </row>
    <row r="135" spans="1:19" ht="25.8" customHeight="1" x14ac:dyDescent="0.3">
      <c r="A135" s="43"/>
      <c r="B135" s="44"/>
      <c r="C135" s="54"/>
      <c r="D135" s="36"/>
      <c r="E135" s="42" t="s">
        <v>7</v>
      </c>
      <c r="F135" s="56"/>
      <c r="G135" s="22">
        <f t="shared" si="59"/>
        <v>205633</v>
      </c>
      <c r="H135" s="22">
        <v>4213</v>
      </c>
      <c r="I135" s="22">
        <v>49363</v>
      </c>
      <c r="J135" s="22">
        <v>11313</v>
      </c>
      <c r="K135" s="22">
        <v>9696</v>
      </c>
      <c r="L135" s="22">
        <v>11448</v>
      </c>
      <c r="M135" s="22">
        <v>11250</v>
      </c>
      <c r="N135" s="22">
        <v>22258</v>
      </c>
      <c r="O135" s="22">
        <v>12594</v>
      </c>
      <c r="P135" s="22">
        <v>23514</v>
      </c>
      <c r="Q135" s="22">
        <v>9963</v>
      </c>
      <c r="R135" s="22">
        <v>10265</v>
      </c>
      <c r="S135" s="22">
        <v>29756</v>
      </c>
    </row>
    <row r="136" spans="1:19" ht="25.8" customHeight="1" x14ac:dyDescent="0.3">
      <c r="A136" s="34"/>
      <c r="B136" s="44"/>
      <c r="C136" s="44"/>
      <c r="D136" s="46"/>
      <c r="E136" s="42" t="s">
        <v>8</v>
      </c>
      <c r="F136" s="57"/>
      <c r="G136" s="22">
        <f t="shared" si="59"/>
        <v>136281</v>
      </c>
      <c r="H136" s="22">
        <v>46405</v>
      </c>
      <c r="I136" s="22">
        <v>8504</v>
      </c>
      <c r="J136" s="22">
        <v>4309</v>
      </c>
      <c r="K136" s="22">
        <v>10121</v>
      </c>
      <c r="L136" s="22">
        <v>11691</v>
      </c>
      <c r="M136" s="22">
        <v>17214</v>
      </c>
      <c r="N136" s="22">
        <v>25868</v>
      </c>
      <c r="O136" s="22">
        <v>4753</v>
      </c>
      <c r="P136" s="22">
        <v>7416</v>
      </c>
      <c r="Q136" s="22">
        <v>0</v>
      </c>
      <c r="R136" s="22">
        <v>0</v>
      </c>
      <c r="S136" s="22">
        <v>0</v>
      </c>
    </row>
    <row r="137" spans="1:19" ht="25.8" customHeight="1" x14ac:dyDescent="0.3">
      <c r="A137" s="34"/>
      <c r="B137" s="44"/>
      <c r="C137" s="44"/>
      <c r="D137" s="46"/>
      <c r="E137" s="42" t="s">
        <v>154</v>
      </c>
      <c r="F137" s="57"/>
      <c r="G137" s="22">
        <f t="shared" si="59"/>
        <v>156509</v>
      </c>
      <c r="H137" s="22">
        <v>1151</v>
      </c>
      <c r="I137" s="22">
        <v>53812</v>
      </c>
      <c r="J137" s="22">
        <v>9086</v>
      </c>
      <c r="K137" s="22">
        <v>4741</v>
      </c>
      <c r="L137" s="22">
        <v>7281</v>
      </c>
      <c r="M137" s="22">
        <v>10670</v>
      </c>
      <c r="N137" s="22">
        <v>40422</v>
      </c>
      <c r="O137" s="22">
        <v>8034</v>
      </c>
      <c r="P137" s="22">
        <v>11438</v>
      </c>
      <c r="Q137" s="22">
        <v>5299</v>
      </c>
      <c r="R137" s="22">
        <v>1599</v>
      </c>
      <c r="S137" s="22">
        <v>2976</v>
      </c>
    </row>
    <row r="138" spans="1:19" ht="25.8" customHeight="1" x14ac:dyDescent="0.3">
      <c r="A138" s="43"/>
      <c r="B138" s="44"/>
      <c r="C138" s="44"/>
      <c r="D138" s="46"/>
      <c r="E138" s="42" t="s">
        <v>155</v>
      </c>
      <c r="F138" s="57"/>
      <c r="G138" s="22">
        <f t="shared" si="59"/>
        <v>136190</v>
      </c>
      <c r="H138" s="22">
        <v>11873</v>
      </c>
      <c r="I138" s="22">
        <v>31108</v>
      </c>
      <c r="J138" s="22">
        <v>5590</v>
      </c>
      <c r="K138" s="22">
        <v>4079</v>
      </c>
      <c r="L138" s="22">
        <v>3695</v>
      </c>
      <c r="M138" s="22">
        <v>16257</v>
      </c>
      <c r="N138" s="22">
        <v>12789</v>
      </c>
      <c r="O138" s="22">
        <v>802</v>
      </c>
      <c r="P138" s="22">
        <v>2531</v>
      </c>
      <c r="Q138" s="22">
        <v>4448</v>
      </c>
      <c r="R138" s="22">
        <v>0</v>
      </c>
      <c r="S138" s="22">
        <v>43018</v>
      </c>
    </row>
    <row r="139" spans="1:19" ht="25.8" customHeight="1" x14ac:dyDescent="0.3">
      <c r="A139" s="43"/>
      <c r="B139" s="35"/>
      <c r="C139" s="44"/>
      <c r="D139" s="46"/>
      <c r="E139" s="58" t="s">
        <v>156</v>
      </c>
      <c r="F139" s="57"/>
      <c r="G139" s="22">
        <f t="shared" si="59"/>
        <v>93416</v>
      </c>
      <c r="H139" s="22">
        <v>27250</v>
      </c>
      <c r="I139" s="22">
        <v>11154</v>
      </c>
      <c r="J139" s="22">
        <v>4058</v>
      </c>
      <c r="K139" s="22">
        <v>4141</v>
      </c>
      <c r="L139" s="22">
        <v>8019</v>
      </c>
      <c r="M139" s="22">
        <v>16283</v>
      </c>
      <c r="N139" s="22">
        <v>18058</v>
      </c>
      <c r="O139" s="22">
        <v>1687</v>
      </c>
      <c r="P139" s="22">
        <v>1994</v>
      </c>
      <c r="Q139" s="22">
        <v>662</v>
      </c>
      <c r="R139" s="22">
        <v>55</v>
      </c>
      <c r="S139" s="22">
        <v>55</v>
      </c>
    </row>
    <row r="140" spans="1:19" s="26" customFormat="1" ht="25.8" customHeight="1" x14ac:dyDescent="0.3">
      <c r="A140" s="59"/>
      <c r="B140" s="60"/>
      <c r="C140" s="99" t="s">
        <v>157</v>
      </c>
      <c r="D140" s="99"/>
      <c r="E140" s="99"/>
      <c r="F140" s="100"/>
      <c r="G140" s="25">
        <f>SUM(H140:S140)</f>
        <v>1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1</v>
      </c>
    </row>
    <row r="141" spans="1:19" s="26" customFormat="1" ht="22.2" customHeight="1" x14ac:dyDescent="0.3">
      <c r="A141" s="61"/>
      <c r="B141" s="36"/>
      <c r="C141" s="101" t="s">
        <v>158</v>
      </c>
      <c r="D141" s="101"/>
      <c r="E141" s="101"/>
      <c r="F141" s="102"/>
      <c r="G141" s="25">
        <f>SUM(H141:S141)</f>
        <v>26627243</v>
      </c>
      <c r="H141" s="25">
        <v>3223899</v>
      </c>
      <c r="I141" s="25">
        <v>3865438</v>
      </c>
      <c r="J141" s="25">
        <v>2905269</v>
      </c>
      <c r="K141" s="25">
        <v>2741808</v>
      </c>
      <c r="L141" s="25">
        <v>2683972</v>
      </c>
      <c r="M141" s="25">
        <v>2228466</v>
      </c>
      <c r="N141" s="25">
        <v>2845977</v>
      </c>
      <c r="O141" s="25">
        <v>3177140</v>
      </c>
      <c r="P141" s="25">
        <v>2324211</v>
      </c>
      <c r="Q141" s="25">
        <v>51164</v>
      </c>
      <c r="R141" s="25">
        <v>48384</v>
      </c>
      <c r="S141" s="25">
        <v>531515</v>
      </c>
    </row>
    <row r="142" spans="1:19" s="26" customFormat="1" ht="57.6" customHeight="1" x14ac:dyDescent="0.3">
      <c r="A142" s="61"/>
      <c r="B142" s="36"/>
      <c r="C142" s="111" t="s">
        <v>159</v>
      </c>
      <c r="D142" s="111"/>
      <c r="E142" s="111"/>
      <c r="F142" s="112"/>
      <c r="G142" s="25">
        <f t="shared" ref="G142" si="63">SUM(H142:S142)</f>
        <v>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1</v>
      </c>
    </row>
    <row r="143" spans="1:19" s="26" customFormat="1" ht="13.2" customHeight="1" x14ac:dyDescent="0.3">
      <c r="A143" s="61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ht="20.399999999999999" customHeight="1" x14ac:dyDescent="0.3">
      <c r="A144" s="31"/>
      <c r="B144" s="99" t="s">
        <v>160</v>
      </c>
      <c r="C144" s="99"/>
      <c r="D144" s="99"/>
      <c r="E144" s="99"/>
      <c r="F144" s="100"/>
      <c r="G144" s="19">
        <f>G145</f>
        <v>215311556</v>
      </c>
      <c r="H144" s="19">
        <f t="shared" ref="H144:S144" si="64">H145</f>
        <v>19872722</v>
      </c>
      <c r="I144" s="19">
        <f t="shared" si="64"/>
        <v>18765445</v>
      </c>
      <c r="J144" s="19">
        <f t="shared" si="64"/>
        <v>20324375</v>
      </c>
      <c r="K144" s="19">
        <f t="shared" si="64"/>
        <v>19626667</v>
      </c>
      <c r="L144" s="19">
        <f t="shared" si="64"/>
        <v>17635556</v>
      </c>
      <c r="M144" s="19">
        <f t="shared" si="64"/>
        <v>16213333</v>
      </c>
      <c r="N144" s="19">
        <f t="shared" si="64"/>
        <v>15914625</v>
      </c>
      <c r="O144" s="19">
        <f t="shared" si="64"/>
        <v>17205000</v>
      </c>
      <c r="P144" s="19">
        <f t="shared" si="64"/>
        <v>17482500</v>
      </c>
      <c r="Q144" s="19">
        <f t="shared" si="64"/>
        <v>18451889</v>
      </c>
      <c r="R144" s="19">
        <f t="shared" si="64"/>
        <v>17045000</v>
      </c>
      <c r="S144" s="19">
        <f t="shared" si="64"/>
        <v>16774444</v>
      </c>
    </row>
    <row r="145" spans="1:19" s="26" customFormat="1" ht="24.6" customHeight="1" x14ac:dyDescent="0.3">
      <c r="A145" s="61"/>
      <c r="B145" s="62"/>
      <c r="C145" s="113" t="s">
        <v>161</v>
      </c>
      <c r="D145" s="113"/>
      <c r="E145" s="113"/>
      <c r="F145" s="114"/>
      <c r="G145" s="19">
        <f>G146+G147</f>
        <v>215311556</v>
      </c>
      <c r="H145" s="19">
        <f t="shared" ref="H145:S145" si="65">H146+H147</f>
        <v>19872722</v>
      </c>
      <c r="I145" s="19">
        <f t="shared" si="65"/>
        <v>18765445</v>
      </c>
      <c r="J145" s="19">
        <f t="shared" si="65"/>
        <v>20324375</v>
      </c>
      <c r="K145" s="19">
        <f t="shared" si="65"/>
        <v>19626667</v>
      </c>
      <c r="L145" s="19">
        <f t="shared" si="65"/>
        <v>17635556</v>
      </c>
      <c r="M145" s="19">
        <f t="shared" si="65"/>
        <v>16213333</v>
      </c>
      <c r="N145" s="19">
        <f t="shared" si="65"/>
        <v>15914625</v>
      </c>
      <c r="O145" s="19">
        <f t="shared" si="65"/>
        <v>17205000</v>
      </c>
      <c r="P145" s="19">
        <f t="shared" si="65"/>
        <v>17482500</v>
      </c>
      <c r="Q145" s="19">
        <f t="shared" si="65"/>
        <v>18451889</v>
      </c>
      <c r="R145" s="19">
        <f t="shared" si="65"/>
        <v>17045000</v>
      </c>
      <c r="S145" s="19">
        <f t="shared" si="65"/>
        <v>16774444</v>
      </c>
    </row>
    <row r="146" spans="1:19" ht="40.799999999999997" customHeight="1" x14ac:dyDescent="0.3">
      <c r="A146" s="43"/>
      <c r="B146" s="46"/>
      <c r="C146" s="63"/>
      <c r="D146" s="90" t="s">
        <v>162</v>
      </c>
      <c r="E146" s="90"/>
      <c r="F146" s="91"/>
      <c r="G146" s="22">
        <f t="shared" ref="G146:G148" si="66">SUM(H146:S146)</f>
        <v>215311556</v>
      </c>
      <c r="H146" s="22">
        <v>19872722</v>
      </c>
      <c r="I146" s="22">
        <v>18765445</v>
      </c>
      <c r="J146" s="22">
        <v>20324375</v>
      </c>
      <c r="K146" s="22">
        <v>19626667</v>
      </c>
      <c r="L146" s="22">
        <v>17635556</v>
      </c>
      <c r="M146" s="22">
        <v>16213333</v>
      </c>
      <c r="N146" s="22">
        <v>15914625</v>
      </c>
      <c r="O146" s="22">
        <v>17205000</v>
      </c>
      <c r="P146" s="22">
        <v>17482500</v>
      </c>
      <c r="Q146" s="22">
        <v>18451889</v>
      </c>
      <c r="R146" s="22">
        <v>17045000</v>
      </c>
      <c r="S146" s="22">
        <v>16774444</v>
      </c>
    </row>
    <row r="147" spans="1:19" ht="27" customHeight="1" x14ac:dyDescent="0.3">
      <c r="A147" s="43"/>
      <c r="B147" s="46"/>
      <c r="C147" s="63"/>
      <c r="D147" s="90" t="s">
        <v>163</v>
      </c>
      <c r="E147" s="90"/>
      <c r="F147" s="91"/>
      <c r="G147" s="64">
        <f t="shared" si="66"/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</row>
    <row r="148" spans="1:19" ht="58.2" customHeight="1" x14ac:dyDescent="0.3">
      <c r="A148" s="43"/>
      <c r="B148" s="46"/>
      <c r="C148" s="101" t="s">
        <v>164</v>
      </c>
      <c r="D148" s="101"/>
      <c r="E148" s="101"/>
      <c r="F148" s="102"/>
      <c r="G148" s="64">
        <f t="shared" si="66"/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</row>
    <row r="149" spans="1:19" ht="13.2" customHeight="1" x14ac:dyDescent="0.3">
      <c r="A149" s="4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23.4" customHeight="1" x14ac:dyDescent="0.3">
      <c r="A150" s="31"/>
      <c r="B150" s="99" t="s">
        <v>165</v>
      </c>
      <c r="C150" s="99"/>
      <c r="D150" s="99"/>
      <c r="E150" s="99"/>
      <c r="F150" s="100"/>
      <c r="G150" s="19">
        <f>G151+G156+G157+G158</f>
        <v>126191969</v>
      </c>
      <c r="H150" s="19">
        <f t="shared" ref="H150:S150" si="67">H151+H156+H157+H158</f>
        <v>1832639</v>
      </c>
      <c r="I150" s="19">
        <f t="shared" si="67"/>
        <v>4370946</v>
      </c>
      <c r="J150" s="19">
        <f t="shared" si="67"/>
        <v>2550393</v>
      </c>
      <c r="K150" s="19">
        <f t="shared" si="67"/>
        <v>2474360</v>
      </c>
      <c r="L150" s="19">
        <f t="shared" si="67"/>
        <v>2576086</v>
      </c>
      <c r="M150" s="19">
        <f t="shared" si="67"/>
        <v>2228993</v>
      </c>
      <c r="N150" s="19">
        <f t="shared" si="67"/>
        <v>291074</v>
      </c>
      <c r="O150" s="19">
        <f t="shared" si="67"/>
        <v>10516618</v>
      </c>
      <c r="P150" s="19">
        <f t="shared" si="67"/>
        <v>93036749</v>
      </c>
      <c r="Q150" s="19">
        <f t="shared" si="67"/>
        <v>2145143</v>
      </c>
      <c r="R150" s="19">
        <f t="shared" si="67"/>
        <v>2108910</v>
      </c>
      <c r="S150" s="19">
        <f t="shared" si="67"/>
        <v>2060058</v>
      </c>
    </row>
    <row r="151" spans="1:19" ht="22.8" customHeight="1" x14ac:dyDescent="0.3">
      <c r="A151" s="43"/>
      <c r="B151" s="44"/>
      <c r="C151" s="101" t="s">
        <v>166</v>
      </c>
      <c r="D151" s="101"/>
      <c r="E151" s="101"/>
      <c r="F151" s="102"/>
      <c r="G151" s="19">
        <f>SUM(G152:G155)</f>
        <v>125951988</v>
      </c>
      <c r="H151" s="19">
        <f t="shared" ref="H151:S151" si="68">SUM(H152:H155)</f>
        <v>1825489</v>
      </c>
      <c r="I151" s="19">
        <f t="shared" si="68"/>
        <v>4342540</v>
      </c>
      <c r="J151" s="19">
        <f t="shared" si="68"/>
        <v>2516526</v>
      </c>
      <c r="K151" s="19">
        <f t="shared" si="68"/>
        <v>2417947</v>
      </c>
      <c r="L151" s="19">
        <f t="shared" si="68"/>
        <v>2559138</v>
      </c>
      <c r="M151" s="19">
        <f t="shared" si="68"/>
        <v>2222389</v>
      </c>
      <c r="N151" s="19">
        <f t="shared" si="68"/>
        <v>249256</v>
      </c>
      <c r="O151" s="19">
        <f t="shared" si="68"/>
        <v>10499680</v>
      </c>
      <c r="P151" s="19">
        <f t="shared" si="68"/>
        <v>93023209</v>
      </c>
      <c r="Q151" s="19">
        <f t="shared" si="68"/>
        <v>2140166</v>
      </c>
      <c r="R151" s="19">
        <f t="shared" si="68"/>
        <v>2103633</v>
      </c>
      <c r="S151" s="19">
        <f t="shared" si="68"/>
        <v>2052015</v>
      </c>
    </row>
    <row r="152" spans="1:19" ht="22.2" customHeight="1" x14ac:dyDescent="0.3">
      <c r="A152" s="43"/>
      <c r="B152" s="44"/>
      <c r="C152" s="44"/>
      <c r="D152" s="90" t="s">
        <v>167</v>
      </c>
      <c r="E152" s="90"/>
      <c r="F152" s="91"/>
      <c r="G152" s="65">
        <f t="shared" ref="G152:G157" si="69">SUM(H152:S152)</f>
        <v>1294169</v>
      </c>
      <c r="H152" s="22">
        <v>11487</v>
      </c>
      <c r="I152" s="22">
        <v>73248</v>
      </c>
      <c r="J152" s="22">
        <v>121244</v>
      </c>
      <c r="K152" s="22">
        <v>165187</v>
      </c>
      <c r="L152" s="22">
        <v>65373</v>
      </c>
      <c r="M152" s="22">
        <v>115990</v>
      </c>
      <c r="N152" s="22">
        <v>232682</v>
      </c>
      <c r="O152" s="22">
        <v>156434</v>
      </c>
      <c r="P152" s="22">
        <v>50938</v>
      </c>
      <c r="Q152" s="22">
        <v>135769</v>
      </c>
      <c r="R152" s="22">
        <v>109179</v>
      </c>
      <c r="S152" s="22">
        <v>56638</v>
      </c>
    </row>
    <row r="153" spans="1:19" ht="22.2" customHeight="1" x14ac:dyDescent="0.3">
      <c r="A153" s="43"/>
      <c r="B153" s="44"/>
      <c r="C153" s="44"/>
      <c r="D153" s="90" t="s">
        <v>168</v>
      </c>
      <c r="E153" s="90"/>
      <c r="F153" s="91"/>
      <c r="G153" s="65">
        <f t="shared" si="69"/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</row>
    <row r="154" spans="1:19" ht="22.2" customHeight="1" x14ac:dyDescent="0.3">
      <c r="A154" s="43"/>
      <c r="B154" s="44"/>
      <c r="C154" s="44"/>
      <c r="D154" s="90" t="s">
        <v>169</v>
      </c>
      <c r="E154" s="90"/>
      <c r="F154" s="91"/>
      <c r="G154" s="65">
        <f t="shared" si="69"/>
        <v>14733</v>
      </c>
      <c r="H154" s="22">
        <v>14583</v>
      </c>
      <c r="I154" s="22">
        <v>150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</row>
    <row r="155" spans="1:19" ht="22.2" customHeight="1" x14ac:dyDescent="0.3">
      <c r="A155" s="43"/>
      <c r="B155" s="44"/>
      <c r="C155" s="44"/>
      <c r="D155" s="90" t="s">
        <v>170</v>
      </c>
      <c r="E155" s="90"/>
      <c r="F155" s="91"/>
      <c r="G155" s="65">
        <f t="shared" si="69"/>
        <v>124643086</v>
      </c>
      <c r="H155" s="22">
        <v>1799419</v>
      </c>
      <c r="I155" s="22">
        <v>4269142</v>
      </c>
      <c r="J155" s="22">
        <v>2395282</v>
      </c>
      <c r="K155" s="22">
        <v>2252760</v>
      </c>
      <c r="L155" s="22">
        <v>2493765</v>
      </c>
      <c r="M155" s="22">
        <v>2106399</v>
      </c>
      <c r="N155" s="22">
        <v>16574</v>
      </c>
      <c r="O155" s="22">
        <v>10343246</v>
      </c>
      <c r="P155" s="22">
        <v>92972271</v>
      </c>
      <c r="Q155" s="22">
        <v>2004397</v>
      </c>
      <c r="R155" s="22">
        <v>1994454</v>
      </c>
      <c r="S155" s="22">
        <v>1995377</v>
      </c>
    </row>
    <row r="156" spans="1:19" ht="21" customHeight="1" x14ac:dyDescent="0.3">
      <c r="A156" s="43"/>
      <c r="B156" s="44"/>
      <c r="C156" s="109" t="s">
        <v>171</v>
      </c>
      <c r="D156" s="109"/>
      <c r="E156" s="109"/>
      <c r="F156" s="110"/>
      <c r="G156" s="65">
        <f t="shared" si="69"/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</row>
    <row r="157" spans="1:19" ht="22.2" customHeight="1" x14ac:dyDescent="0.3">
      <c r="A157" s="34"/>
      <c r="B157" s="44"/>
      <c r="C157" s="109" t="s">
        <v>172</v>
      </c>
      <c r="D157" s="109"/>
      <c r="E157" s="109"/>
      <c r="F157" s="110"/>
      <c r="G157" s="65">
        <f t="shared" si="69"/>
        <v>239981</v>
      </c>
      <c r="H157" s="22">
        <v>7150</v>
      </c>
      <c r="I157" s="22">
        <v>28406</v>
      </c>
      <c r="J157" s="22">
        <v>33867</v>
      </c>
      <c r="K157" s="22">
        <v>56413</v>
      </c>
      <c r="L157" s="22">
        <v>16948</v>
      </c>
      <c r="M157" s="22">
        <v>6604</v>
      </c>
      <c r="N157" s="22">
        <v>41818</v>
      </c>
      <c r="O157" s="22">
        <v>16938</v>
      </c>
      <c r="P157" s="22">
        <v>13540</v>
      </c>
      <c r="Q157" s="22">
        <v>4977</v>
      </c>
      <c r="R157" s="22">
        <v>5277</v>
      </c>
      <c r="S157" s="22">
        <v>8043</v>
      </c>
    </row>
    <row r="158" spans="1:19" ht="52.2" customHeight="1" x14ac:dyDescent="0.3">
      <c r="A158" s="34"/>
      <c r="B158" s="44"/>
      <c r="C158" s="101" t="s">
        <v>173</v>
      </c>
      <c r="D158" s="101"/>
      <c r="E158" s="101"/>
      <c r="F158" s="102"/>
      <c r="G158" s="65">
        <f>SUM(H158:S158)</f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</row>
    <row r="159" spans="1:19" ht="13.2" customHeight="1" x14ac:dyDescent="0.3">
      <c r="A159" s="3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52.8" customHeight="1" x14ac:dyDescent="0.3">
      <c r="A160" s="28"/>
      <c r="B160" s="84" t="s">
        <v>174</v>
      </c>
      <c r="C160" s="84"/>
      <c r="D160" s="84"/>
      <c r="E160" s="84"/>
      <c r="F160" s="85"/>
      <c r="G160" s="19">
        <f>SUM(G161:G161)</f>
        <v>0</v>
      </c>
      <c r="H160" s="19">
        <f t="shared" ref="H160:S160" si="70">SUM(H161:H161)</f>
        <v>0</v>
      </c>
      <c r="I160" s="19">
        <f t="shared" si="70"/>
        <v>0</v>
      </c>
      <c r="J160" s="19">
        <f t="shared" si="70"/>
        <v>0</v>
      </c>
      <c r="K160" s="19">
        <f t="shared" si="70"/>
        <v>0</v>
      </c>
      <c r="L160" s="19">
        <f t="shared" si="70"/>
        <v>0</v>
      </c>
      <c r="M160" s="19">
        <f t="shared" si="70"/>
        <v>0</v>
      </c>
      <c r="N160" s="19">
        <f t="shared" si="70"/>
        <v>0</v>
      </c>
      <c r="O160" s="19">
        <f t="shared" si="70"/>
        <v>0</v>
      </c>
      <c r="P160" s="19">
        <f t="shared" si="70"/>
        <v>0</v>
      </c>
      <c r="Q160" s="19">
        <f t="shared" si="70"/>
        <v>0</v>
      </c>
      <c r="R160" s="19">
        <f t="shared" si="70"/>
        <v>0</v>
      </c>
      <c r="S160" s="19">
        <f t="shared" si="70"/>
        <v>0</v>
      </c>
    </row>
    <row r="161" spans="1:19" ht="33.6" customHeight="1" x14ac:dyDescent="0.3">
      <c r="A161" s="28"/>
      <c r="B161" s="29"/>
      <c r="C161" s="97" t="s">
        <v>175</v>
      </c>
      <c r="D161" s="97"/>
      <c r="E161" s="97"/>
      <c r="F161" s="98"/>
      <c r="G161" s="65">
        <f t="shared" ref="G161" si="71">SUM(H161:S161)</f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</row>
    <row r="162" spans="1:19" ht="12.6" customHeight="1" x14ac:dyDescent="0.3">
      <c r="A162" s="2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91.8" customHeight="1" x14ac:dyDescent="0.3">
      <c r="A163" s="103" t="s">
        <v>176</v>
      </c>
      <c r="B163" s="104"/>
      <c r="C163" s="104"/>
      <c r="D163" s="104"/>
      <c r="E163" s="104"/>
      <c r="F163" s="105"/>
      <c r="G163" s="66">
        <f>G165+G208</f>
        <v>97777311325</v>
      </c>
      <c r="H163" s="66">
        <f t="shared" ref="H163:S163" si="72">H165+H208</f>
        <v>6204233540</v>
      </c>
      <c r="I163" s="66">
        <f t="shared" si="72"/>
        <v>10076221688</v>
      </c>
      <c r="J163" s="66">
        <f t="shared" si="72"/>
        <v>8205237956</v>
      </c>
      <c r="K163" s="66">
        <f t="shared" si="72"/>
        <v>8555319331</v>
      </c>
      <c r="L163" s="66">
        <f t="shared" si="72"/>
        <v>8583128881</v>
      </c>
      <c r="M163" s="66">
        <f t="shared" si="72"/>
        <v>11406249067</v>
      </c>
      <c r="N163" s="66">
        <f t="shared" si="72"/>
        <v>6586654473</v>
      </c>
      <c r="O163" s="66">
        <f t="shared" si="72"/>
        <v>8503184153</v>
      </c>
      <c r="P163" s="66">
        <f t="shared" si="72"/>
        <v>8809774921</v>
      </c>
      <c r="Q163" s="66">
        <f t="shared" si="72"/>
        <v>6073352871</v>
      </c>
      <c r="R163" s="66">
        <f t="shared" si="72"/>
        <v>6364852908</v>
      </c>
      <c r="S163" s="66">
        <f t="shared" si="72"/>
        <v>8409101536</v>
      </c>
    </row>
    <row r="164" spans="1:19" ht="12.6" customHeight="1" x14ac:dyDescent="0.3">
      <c r="A164" s="17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54.6" customHeight="1" x14ac:dyDescent="0.3">
      <c r="A165" s="106" t="s">
        <v>177</v>
      </c>
      <c r="B165" s="107"/>
      <c r="C165" s="107"/>
      <c r="D165" s="107"/>
      <c r="E165" s="107"/>
      <c r="F165" s="108"/>
      <c r="G165" s="68">
        <f>G167+G174+G189+G191+G204</f>
        <v>94733350010</v>
      </c>
      <c r="H165" s="68">
        <f t="shared" ref="H165:S165" si="73">H167+H174+H189+H191+H204</f>
        <v>5915677012</v>
      </c>
      <c r="I165" s="68">
        <f t="shared" si="73"/>
        <v>9890380090</v>
      </c>
      <c r="J165" s="68">
        <f t="shared" si="73"/>
        <v>7895439351</v>
      </c>
      <c r="K165" s="68">
        <f t="shared" si="73"/>
        <v>8443303618</v>
      </c>
      <c r="L165" s="68">
        <f t="shared" si="73"/>
        <v>8170346502</v>
      </c>
      <c r="M165" s="68">
        <f t="shared" si="73"/>
        <v>11215907288</v>
      </c>
      <c r="N165" s="68">
        <f t="shared" si="73"/>
        <v>6249542129</v>
      </c>
      <c r="O165" s="68">
        <f t="shared" si="73"/>
        <v>8318559811</v>
      </c>
      <c r="P165" s="68">
        <f t="shared" si="73"/>
        <v>8506700924</v>
      </c>
      <c r="Q165" s="68">
        <f t="shared" si="73"/>
        <v>5815615797</v>
      </c>
      <c r="R165" s="68">
        <f t="shared" si="73"/>
        <v>6165419517</v>
      </c>
      <c r="S165" s="68">
        <f t="shared" si="73"/>
        <v>8146457971</v>
      </c>
    </row>
    <row r="166" spans="1:19" ht="12.6" customHeight="1" x14ac:dyDescent="0.3">
      <c r="A166" s="67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21" customHeight="1" x14ac:dyDescent="0.3">
      <c r="A167" s="28"/>
      <c r="B167" s="29"/>
      <c r="C167" s="99" t="s">
        <v>11</v>
      </c>
      <c r="D167" s="99"/>
      <c r="E167" s="99"/>
      <c r="F167" s="100"/>
      <c r="G167" s="25">
        <f>SUM(G168:G173)</f>
        <v>33655664399</v>
      </c>
      <c r="H167" s="25">
        <f t="shared" ref="H167:S167" si="74">SUM(H168:H173)</f>
        <v>2673622538</v>
      </c>
      <c r="I167" s="25">
        <f t="shared" si="74"/>
        <v>3552351220</v>
      </c>
      <c r="J167" s="25">
        <f t="shared" si="74"/>
        <v>2358313576</v>
      </c>
      <c r="K167" s="25">
        <f t="shared" si="74"/>
        <v>3032366571</v>
      </c>
      <c r="L167" s="25">
        <f t="shared" si="74"/>
        <v>3363873971</v>
      </c>
      <c r="M167" s="25">
        <f t="shared" si="74"/>
        <v>3275870281</v>
      </c>
      <c r="N167" s="25">
        <f t="shared" si="74"/>
        <v>2927405602</v>
      </c>
      <c r="O167" s="25">
        <f t="shared" si="74"/>
        <v>2765283006</v>
      </c>
      <c r="P167" s="25">
        <f t="shared" si="74"/>
        <v>2628166457</v>
      </c>
      <c r="Q167" s="25">
        <f t="shared" si="74"/>
        <v>1967459216</v>
      </c>
      <c r="R167" s="25">
        <f t="shared" si="74"/>
        <v>2574767764</v>
      </c>
      <c r="S167" s="25">
        <f t="shared" si="74"/>
        <v>2536184197</v>
      </c>
    </row>
    <row r="168" spans="1:19" ht="22.2" customHeight="1" x14ac:dyDescent="0.3">
      <c r="A168" s="34"/>
      <c r="B168" s="35"/>
      <c r="C168" s="35"/>
      <c r="D168" s="90" t="s">
        <v>12</v>
      </c>
      <c r="E168" s="90"/>
      <c r="F168" s="91"/>
      <c r="G168" s="65">
        <f t="shared" ref="G168:G173" si="75">SUM(H168:S168)</f>
        <v>27821956911</v>
      </c>
      <c r="H168" s="22">
        <v>2104305325</v>
      </c>
      <c r="I168" s="22">
        <v>3014942840</v>
      </c>
      <c r="J168" s="22">
        <v>1948846261</v>
      </c>
      <c r="K168" s="22">
        <v>2393960174</v>
      </c>
      <c r="L168" s="22">
        <v>2923548460</v>
      </c>
      <c r="M168" s="22">
        <v>2866109314</v>
      </c>
      <c r="N168" s="22">
        <v>2221818242</v>
      </c>
      <c r="O168" s="22">
        <v>2358981590</v>
      </c>
      <c r="P168" s="22">
        <v>2216857590</v>
      </c>
      <c r="Q168" s="22">
        <v>1469606214</v>
      </c>
      <c r="R168" s="22">
        <v>2144815361</v>
      </c>
      <c r="S168" s="22">
        <v>2158165540</v>
      </c>
    </row>
    <row r="169" spans="1:19" ht="22.2" customHeight="1" x14ac:dyDescent="0.3">
      <c r="A169" s="34"/>
      <c r="B169" s="35"/>
      <c r="C169" s="35"/>
      <c r="D169" s="90" t="s">
        <v>13</v>
      </c>
      <c r="E169" s="90"/>
      <c r="F169" s="91"/>
      <c r="G169" s="65">
        <f t="shared" si="75"/>
        <v>1779961032</v>
      </c>
      <c r="H169" s="22">
        <v>134606241</v>
      </c>
      <c r="I169" s="22">
        <v>192979919</v>
      </c>
      <c r="J169" s="22">
        <v>124641007</v>
      </c>
      <c r="K169" s="22">
        <v>153173695</v>
      </c>
      <c r="L169" s="22">
        <v>187121357</v>
      </c>
      <c r="M169" s="22">
        <v>183439394</v>
      </c>
      <c r="N169" s="22">
        <v>142126592</v>
      </c>
      <c r="O169" s="22">
        <v>150919035</v>
      </c>
      <c r="P169" s="22">
        <v>141808604</v>
      </c>
      <c r="Q169" s="22">
        <v>93908304</v>
      </c>
      <c r="R169" s="22">
        <v>137190554</v>
      </c>
      <c r="S169" s="22">
        <v>138046330</v>
      </c>
    </row>
    <row r="170" spans="1:19" ht="22.2" customHeight="1" x14ac:dyDescent="0.3">
      <c r="A170" s="34"/>
      <c r="B170" s="35"/>
      <c r="C170" s="35"/>
      <c r="D170" s="90" t="s">
        <v>14</v>
      </c>
      <c r="E170" s="90"/>
      <c r="F170" s="91"/>
      <c r="G170" s="65">
        <f t="shared" si="75"/>
        <v>325171823</v>
      </c>
      <c r="H170" s="22">
        <v>22840012</v>
      </c>
      <c r="I170" s="22">
        <v>52205565</v>
      </c>
      <c r="J170" s="22">
        <v>21684094</v>
      </c>
      <c r="K170" s="22">
        <v>21073903</v>
      </c>
      <c r="L170" s="22">
        <v>23266748</v>
      </c>
      <c r="M170" s="22">
        <v>24128081</v>
      </c>
      <c r="N170" s="22">
        <v>24847463</v>
      </c>
      <c r="O170" s="22">
        <v>27523715</v>
      </c>
      <c r="P170" s="22">
        <v>27581389</v>
      </c>
      <c r="Q170" s="22">
        <v>27274843</v>
      </c>
      <c r="R170" s="22">
        <v>26393023</v>
      </c>
      <c r="S170" s="22">
        <v>26352987</v>
      </c>
    </row>
    <row r="171" spans="1:19" ht="22.2" customHeight="1" x14ac:dyDescent="0.3">
      <c r="A171" s="34"/>
      <c r="B171" s="35"/>
      <c r="C171" s="35"/>
      <c r="D171" s="90" t="s">
        <v>15</v>
      </c>
      <c r="E171" s="90"/>
      <c r="F171" s="91"/>
      <c r="G171" s="65">
        <f t="shared" si="75"/>
        <v>1555781256</v>
      </c>
      <c r="H171" s="22">
        <v>208025079</v>
      </c>
      <c r="I171" s="22">
        <v>57792336</v>
      </c>
      <c r="J171" s="22">
        <v>57792336</v>
      </c>
      <c r="K171" s="22">
        <v>296834312</v>
      </c>
      <c r="L171" s="22">
        <v>57792337</v>
      </c>
      <c r="M171" s="22">
        <v>57792336</v>
      </c>
      <c r="N171" s="22">
        <v>368306195</v>
      </c>
      <c r="O171" s="22">
        <v>57792336</v>
      </c>
      <c r="P171" s="22">
        <v>57792336</v>
      </c>
      <c r="Q171" s="22">
        <v>220276987</v>
      </c>
      <c r="R171" s="22">
        <v>57792336</v>
      </c>
      <c r="S171" s="22">
        <v>57792330</v>
      </c>
    </row>
    <row r="172" spans="1:19" ht="22.2" customHeight="1" x14ac:dyDescent="0.3">
      <c r="A172" s="34"/>
      <c r="B172" s="35"/>
      <c r="C172" s="35"/>
      <c r="D172" s="90" t="s">
        <v>16</v>
      </c>
      <c r="E172" s="90"/>
      <c r="F172" s="91"/>
      <c r="G172" s="65">
        <f t="shared" si="75"/>
        <v>605273465</v>
      </c>
      <c r="H172" s="22">
        <v>47084706</v>
      </c>
      <c r="I172" s="22">
        <v>51768565</v>
      </c>
      <c r="J172" s="22">
        <v>50402040</v>
      </c>
      <c r="K172" s="22">
        <v>46964200</v>
      </c>
      <c r="L172" s="22">
        <v>51747836</v>
      </c>
      <c r="M172" s="22">
        <v>49942811</v>
      </c>
      <c r="N172" s="22">
        <v>50984049</v>
      </c>
      <c r="O172" s="22">
        <v>50953752</v>
      </c>
      <c r="P172" s="22">
        <v>53023473</v>
      </c>
      <c r="Q172" s="22">
        <v>52557866</v>
      </c>
      <c r="R172" s="22">
        <v>49120026</v>
      </c>
      <c r="S172" s="22">
        <v>50724141</v>
      </c>
    </row>
    <row r="173" spans="1:19" ht="22.2" customHeight="1" x14ac:dyDescent="0.3">
      <c r="A173" s="34"/>
      <c r="B173" s="35"/>
      <c r="C173" s="35"/>
      <c r="D173" s="90" t="s">
        <v>17</v>
      </c>
      <c r="E173" s="90"/>
      <c r="F173" s="91"/>
      <c r="G173" s="65">
        <f t="shared" si="75"/>
        <v>1567519912</v>
      </c>
      <c r="H173" s="22">
        <v>156761175</v>
      </c>
      <c r="I173" s="22">
        <v>182661995</v>
      </c>
      <c r="J173" s="22">
        <v>154947838</v>
      </c>
      <c r="K173" s="22">
        <v>120360287</v>
      </c>
      <c r="L173" s="22">
        <v>120397233</v>
      </c>
      <c r="M173" s="22">
        <v>94458345</v>
      </c>
      <c r="N173" s="22">
        <v>119323061</v>
      </c>
      <c r="O173" s="22">
        <v>119112578</v>
      </c>
      <c r="P173" s="22">
        <v>131103065</v>
      </c>
      <c r="Q173" s="22">
        <v>103835002</v>
      </c>
      <c r="R173" s="22">
        <v>159456464</v>
      </c>
      <c r="S173" s="22">
        <v>105102869</v>
      </c>
    </row>
    <row r="174" spans="1:19" ht="24.6" customHeight="1" x14ac:dyDescent="0.3">
      <c r="A174" s="34"/>
      <c r="B174" s="35"/>
      <c r="C174" s="101" t="s">
        <v>178</v>
      </c>
      <c r="D174" s="101"/>
      <c r="E174" s="101"/>
      <c r="F174" s="102"/>
      <c r="G174" s="69">
        <f t="shared" ref="G174:S174" si="76">G175+G176+G177+G180+G181+G186+G187+G188</f>
        <v>54992737027</v>
      </c>
      <c r="H174" s="69">
        <f t="shared" si="76"/>
        <v>2573447754</v>
      </c>
      <c r="I174" s="69">
        <f t="shared" si="76"/>
        <v>5878498274</v>
      </c>
      <c r="J174" s="69">
        <f t="shared" si="76"/>
        <v>5256510697</v>
      </c>
      <c r="K174" s="69">
        <f t="shared" si="76"/>
        <v>4543867591</v>
      </c>
      <c r="L174" s="69">
        <f t="shared" si="76"/>
        <v>4006619112</v>
      </c>
      <c r="M174" s="69">
        <f t="shared" si="76"/>
        <v>7139410182</v>
      </c>
      <c r="N174" s="69">
        <f t="shared" si="76"/>
        <v>2825073594</v>
      </c>
      <c r="O174" s="69">
        <f t="shared" si="76"/>
        <v>5315157748</v>
      </c>
      <c r="P174" s="69">
        <f t="shared" si="76"/>
        <v>5673811906</v>
      </c>
      <c r="Q174" s="69">
        <f t="shared" si="76"/>
        <v>3405171954</v>
      </c>
      <c r="R174" s="69">
        <f t="shared" si="76"/>
        <v>3194068562</v>
      </c>
      <c r="S174" s="69">
        <f t="shared" si="76"/>
        <v>5181099653</v>
      </c>
    </row>
    <row r="175" spans="1:19" ht="38.4" customHeight="1" x14ac:dyDescent="0.3">
      <c r="A175" s="34"/>
      <c r="B175" s="35"/>
      <c r="C175" s="35"/>
      <c r="D175" s="90" t="s">
        <v>179</v>
      </c>
      <c r="E175" s="90"/>
      <c r="F175" s="91"/>
      <c r="G175" s="65">
        <f t="shared" ref="G175:G188" si="77">SUM(H175:S175)</f>
        <v>30853389772</v>
      </c>
      <c r="H175" s="22">
        <v>120773789</v>
      </c>
      <c r="I175" s="22">
        <v>3597180947</v>
      </c>
      <c r="J175" s="22">
        <v>2846864812</v>
      </c>
      <c r="K175" s="22">
        <v>2265672487</v>
      </c>
      <c r="L175" s="22">
        <v>1655969701</v>
      </c>
      <c r="M175" s="22">
        <v>4832900685</v>
      </c>
      <c r="N175" s="22">
        <v>631885764</v>
      </c>
      <c r="O175" s="22">
        <v>3143471874</v>
      </c>
      <c r="P175" s="22">
        <v>3495925159</v>
      </c>
      <c r="Q175" s="22">
        <v>1745307826</v>
      </c>
      <c r="R175" s="22">
        <v>2272863060</v>
      </c>
      <c r="S175" s="22">
        <v>4244573668</v>
      </c>
    </row>
    <row r="176" spans="1:19" ht="24.6" customHeight="1" x14ac:dyDescent="0.3">
      <c r="A176" s="34"/>
      <c r="B176" s="35"/>
      <c r="C176" s="35"/>
      <c r="D176" s="90" t="s">
        <v>180</v>
      </c>
      <c r="E176" s="90"/>
      <c r="F176" s="91"/>
      <c r="G176" s="65">
        <f t="shared" si="77"/>
        <v>3425707413</v>
      </c>
      <c r="H176" s="22">
        <v>483800975</v>
      </c>
      <c r="I176" s="22">
        <v>320746081</v>
      </c>
      <c r="J176" s="22">
        <v>451022356</v>
      </c>
      <c r="K176" s="22">
        <v>320745812</v>
      </c>
      <c r="L176" s="22">
        <v>390646223</v>
      </c>
      <c r="M176" s="22">
        <v>349217088</v>
      </c>
      <c r="N176" s="22">
        <v>232587165</v>
      </c>
      <c r="O176" s="22">
        <v>209158383</v>
      </c>
      <c r="P176" s="22">
        <v>218987324</v>
      </c>
      <c r="Q176" s="22">
        <v>149598668</v>
      </c>
      <c r="R176" s="22">
        <v>149598668</v>
      </c>
      <c r="S176" s="22">
        <v>149598670</v>
      </c>
    </row>
    <row r="177" spans="1:19" ht="24.6" customHeight="1" x14ac:dyDescent="0.3">
      <c r="A177" s="34"/>
      <c r="B177" s="35"/>
      <c r="C177" s="35"/>
      <c r="D177" s="90" t="s">
        <v>181</v>
      </c>
      <c r="E177" s="90"/>
      <c r="F177" s="91"/>
      <c r="G177" s="25">
        <f>G178+G179</f>
        <v>11238819271</v>
      </c>
      <c r="H177" s="25">
        <f t="shared" ref="H177:S177" si="78">H178+H179</f>
        <v>1168941673</v>
      </c>
      <c r="I177" s="25">
        <f t="shared" si="78"/>
        <v>1168941673</v>
      </c>
      <c r="J177" s="25">
        <f t="shared" si="78"/>
        <v>1168941673</v>
      </c>
      <c r="K177" s="25">
        <f t="shared" si="78"/>
        <v>1168941673</v>
      </c>
      <c r="L177" s="25">
        <f t="shared" si="78"/>
        <v>1168941673</v>
      </c>
      <c r="M177" s="25">
        <f t="shared" si="78"/>
        <v>1168941673</v>
      </c>
      <c r="N177" s="25">
        <f t="shared" si="78"/>
        <v>1168941673</v>
      </c>
      <c r="O177" s="25">
        <f t="shared" si="78"/>
        <v>1168941673</v>
      </c>
      <c r="P177" s="25">
        <f t="shared" si="78"/>
        <v>1168941673</v>
      </c>
      <c r="Q177" s="25">
        <f t="shared" si="78"/>
        <v>718344214</v>
      </c>
      <c r="R177" s="25">
        <f t="shared" si="78"/>
        <v>0</v>
      </c>
      <c r="S177" s="25">
        <f t="shared" si="78"/>
        <v>0</v>
      </c>
    </row>
    <row r="178" spans="1:19" ht="36" customHeight="1" x14ac:dyDescent="0.3">
      <c r="A178" s="34"/>
      <c r="B178" s="35"/>
      <c r="C178" s="35"/>
      <c r="D178" s="37"/>
      <c r="E178" s="40"/>
      <c r="F178" s="38" t="s">
        <v>182</v>
      </c>
      <c r="G178" s="65">
        <f t="shared" si="77"/>
        <v>9876511218</v>
      </c>
      <c r="H178" s="22">
        <v>1027248973</v>
      </c>
      <c r="I178" s="22">
        <v>1027248973</v>
      </c>
      <c r="J178" s="22">
        <v>1027248973</v>
      </c>
      <c r="K178" s="22">
        <v>1027248973</v>
      </c>
      <c r="L178" s="22">
        <v>1027248973</v>
      </c>
      <c r="M178" s="22">
        <v>1027248973</v>
      </c>
      <c r="N178" s="22">
        <v>1027248973</v>
      </c>
      <c r="O178" s="22">
        <v>1027248973</v>
      </c>
      <c r="P178" s="22">
        <v>1027248973</v>
      </c>
      <c r="Q178" s="22">
        <v>631270461</v>
      </c>
      <c r="R178" s="22">
        <v>0</v>
      </c>
      <c r="S178" s="22">
        <v>0</v>
      </c>
    </row>
    <row r="179" spans="1:19" ht="37.200000000000003" customHeight="1" x14ac:dyDescent="0.3">
      <c r="A179" s="34"/>
      <c r="B179" s="35"/>
      <c r="C179" s="35"/>
      <c r="D179" s="37"/>
      <c r="E179" s="40"/>
      <c r="F179" s="38" t="s">
        <v>183</v>
      </c>
      <c r="G179" s="65">
        <f t="shared" si="77"/>
        <v>1362308053</v>
      </c>
      <c r="H179" s="22">
        <v>141692700</v>
      </c>
      <c r="I179" s="22">
        <v>141692700</v>
      </c>
      <c r="J179" s="22">
        <v>141692700</v>
      </c>
      <c r="K179" s="22">
        <v>141692700</v>
      </c>
      <c r="L179" s="22">
        <v>141692700</v>
      </c>
      <c r="M179" s="22">
        <v>141692700</v>
      </c>
      <c r="N179" s="22">
        <v>141692700</v>
      </c>
      <c r="O179" s="22">
        <v>141692700</v>
      </c>
      <c r="P179" s="22">
        <v>141692700</v>
      </c>
      <c r="Q179" s="22">
        <v>87073753</v>
      </c>
      <c r="R179" s="22">
        <v>0</v>
      </c>
      <c r="S179" s="22">
        <v>0</v>
      </c>
    </row>
    <row r="180" spans="1:19" ht="49.8" customHeight="1" x14ac:dyDescent="0.3">
      <c r="A180" s="34"/>
      <c r="B180" s="35"/>
      <c r="C180" s="35"/>
      <c r="D180" s="90" t="s">
        <v>184</v>
      </c>
      <c r="E180" s="90"/>
      <c r="F180" s="91"/>
      <c r="G180" s="65">
        <f t="shared" si="77"/>
        <v>4089676209</v>
      </c>
      <c r="H180" s="22">
        <v>345817852</v>
      </c>
      <c r="I180" s="22">
        <v>345817852</v>
      </c>
      <c r="J180" s="22">
        <v>345817852</v>
      </c>
      <c r="K180" s="22">
        <v>345817852</v>
      </c>
      <c r="L180" s="22">
        <v>345817852</v>
      </c>
      <c r="M180" s="22">
        <v>345817852</v>
      </c>
      <c r="N180" s="22">
        <v>345817852</v>
      </c>
      <c r="O180" s="22">
        <v>345817852</v>
      </c>
      <c r="P180" s="22">
        <v>345817852</v>
      </c>
      <c r="Q180" s="22">
        <v>340806350</v>
      </c>
      <c r="R180" s="22">
        <v>340806350</v>
      </c>
      <c r="S180" s="22">
        <v>295702841</v>
      </c>
    </row>
    <row r="181" spans="1:19" ht="25.8" customHeight="1" x14ac:dyDescent="0.3">
      <c r="A181" s="34"/>
      <c r="B181" s="35"/>
      <c r="C181" s="35"/>
      <c r="D181" s="90" t="s">
        <v>185</v>
      </c>
      <c r="E181" s="90"/>
      <c r="F181" s="91"/>
      <c r="G181" s="65">
        <f>G182+G183+G184+G185</f>
        <v>1927056526</v>
      </c>
      <c r="H181" s="65">
        <f t="shared" ref="H181:S181" si="79">H182+H183+H184+H185</f>
        <v>159322710</v>
      </c>
      <c r="I181" s="65">
        <f t="shared" si="79"/>
        <v>159322710</v>
      </c>
      <c r="J181" s="65">
        <f t="shared" si="79"/>
        <v>159322710</v>
      </c>
      <c r="K181" s="65">
        <f t="shared" si="79"/>
        <v>159322709</v>
      </c>
      <c r="L181" s="65">
        <f t="shared" si="79"/>
        <v>159322710</v>
      </c>
      <c r="M181" s="65">
        <f t="shared" si="79"/>
        <v>159322711</v>
      </c>
      <c r="N181" s="65">
        <f t="shared" si="79"/>
        <v>159322711</v>
      </c>
      <c r="O181" s="65">
        <f t="shared" si="79"/>
        <v>159322711</v>
      </c>
      <c r="P181" s="65">
        <f t="shared" si="79"/>
        <v>159322711</v>
      </c>
      <c r="Q181" s="65">
        <f t="shared" si="79"/>
        <v>160588043</v>
      </c>
      <c r="R181" s="65">
        <f t="shared" si="79"/>
        <v>160588043</v>
      </c>
      <c r="S181" s="65">
        <f t="shared" si="79"/>
        <v>171976047</v>
      </c>
    </row>
    <row r="182" spans="1:19" ht="25.8" customHeight="1" x14ac:dyDescent="0.3">
      <c r="A182" s="34"/>
      <c r="B182" s="35"/>
      <c r="C182" s="35"/>
      <c r="D182" s="37"/>
      <c r="E182" s="40"/>
      <c r="F182" s="38" t="s">
        <v>186</v>
      </c>
      <c r="G182" s="65">
        <f t="shared" si="77"/>
        <v>947360358</v>
      </c>
      <c r="H182" s="22">
        <v>77681363</v>
      </c>
      <c r="I182" s="22">
        <v>77681363</v>
      </c>
      <c r="J182" s="22">
        <v>77681363</v>
      </c>
      <c r="K182" s="22">
        <v>77681363</v>
      </c>
      <c r="L182" s="22">
        <v>77681363</v>
      </c>
      <c r="M182" s="22">
        <v>77681363</v>
      </c>
      <c r="N182" s="22">
        <v>77681363</v>
      </c>
      <c r="O182" s="22">
        <v>77681363</v>
      </c>
      <c r="P182" s="22">
        <v>77681363</v>
      </c>
      <c r="Q182" s="22">
        <v>78946696</v>
      </c>
      <c r="R182" s="22">
        <v>78946696</v>
      </c>
      <c r="S182" s="22">
        <v>90334699</v>
      </c>
    </row>
    <row r="183" spans="1:19" ht="25.8" customHeight="1" x14ac:dyDescent="0.3">
      <c r="A183" s="34"/>
      <c r="B183" s="35"/>
      <c r="C183" s="35"/>
      <c r="D183" s="37"/>
      <c r="E183" s="40"/>
      <c r="F183" s="38" t="s">
        <v>187</v>
      </c>
      <c r="G183" s="65">
        <f t="shared" si="77"/>
        <v>390349053</v>
      </c>
      <c r="H183" s="22">
        <v>32529087</v>
      </c>
      <c r="I183" s="22">
        <v>32529087</v>
      </c>
      <c r="J183" s="22">
        <v>32529087</v>
      </c>
      <c r="K183" s="22">
        <v>32529087</v>
      </c>
      <c r="L183" s="22">
        <v>32529088</v>
      </c>
      <c r="M183" s="22">
        <v>32529088</v>
      </c>
      <c r="N183" s="22">
        <v>32529088</v>
      </c>
      <c r="O183" s="22">
        <v>32529088</v>
      </c>
      <c r="P183" s="22">
        <v>32529088</v>
      </c>
      <c r="Q183" s="22">
        <v>32529088</v>
      </c>
      <c r="R183" s="22">
        <v>32529088</v>
      </c>
      <c r="S183" s="22">
        <v>32529089</v>
      </c>
    </row>
    <row r="184" spans="1:19" ht="25.8" customHeight="1" x14ac:dyDescent="0.3">
      <c r="A184" s="34"/>
      <c r="B184" s="35"/>
      <c r="C184" s="35"/>
      <c r="D184" s="37"/>
      <c r="E184" s="40"/>
      <c r="F184" s="38" t="s">
        <v>188</v>
      </c>
      <c r="G184" s="65">
        <f t="shared" si="77"/>
        <v>24853939</v>
      </c>
      <c r="H184" s="22">
        <v>2071162</v>
      </c>
      <c r="I184" s="22">
        <v>2071162</v>
      </c>
      <c r="J184" s="22">
        <v>2071162</v>
      </c>
      <c r="K184" s="22">
        <v>2071161</v>
      </c>
      <c r="L184" s="22">
        <v>2071161</v>
      </c>
      <c r="M184" s="22">
        <v>2071162</v>
      </c>
      <c r="N184" s="22">
        <v>2071162</v>
      </c>
      <c r="O184" s="22">
        <v>2071162</v>
      </c>
      <c r="P184" s="22">
        <v>2071162</v>
      </c>
      <c r="Q184" s="22">
        <v>2071161</v>
      </c>
      <c r="R184" s="22">
        <v>2071161</v>
      </c>
      <c r="S184" s="22">
        <v>2071161</v>
      </c>
    </row>
    <row r="185" spans="1:19" ht="25.8" customHeight="1" x14ac:dyDescent="0.3">
      <c r="A185" s="34"/>
      <c r="B185" s="35"/>
      <c r="C185" s="35"/>
      <c r="D185" s="37"/>
      <c r="E185" s="40"/>
      <c r="F185" s="38" t="s">
        <v>189</v>
      </c>
      <c r="G185" s="65">
        <f t="shared" si="77"/>
        <v>564493176</v>
      </c>
      <c r="H185" s="22">
        <v>47041098</v>
      </c>
      <c r="I185" s="22">
        <v>47041098</v>
      </c>
      <c r="J185" s="22">
        <v>47041098</v>
      </c>
      <c r="K185" s="22">
        <v>47041098</v>
      </c>
      <c r="L185" s="22">
        <v>47041098</v>
      </c>
      <c r="M185" s="22">
        <v>47041098</v>
      </c>
      <c r="N185" s="22">
        <v>47041098</v>
      </c>
      <c r="O185" s="22">
        <v>47041098</v>
      </c>
      <c r="P185" s="22">
        <v>47041098</v>
      </c>
      <c r="Q185" s="22">
        <v>47041098</v>
      </c>
      <c r="R185" s="22">
        <v>47041098</v>
      </c>
      <c r="S185" s="22">
        <v>47041098</v>
      </c>
    </row>
    <row r="186" spans="1:19" ht="39" customHeight="1" x14ac:dyDescent="0.3">
      <c r="A186" s="34"/>
      <c r="B186" s="35"/>
      <c r="C186" s="35"/>
      <c r="D186" s="90" t="s">
        <v>190</v>
      </c>
      <c r="E186" s="90"/>
      <c r="F186" s="91"/>
      <c r="G186" s="65">
        <f t="shared" si="77"/>
        <v>208889867</v>
      </c>
      <c r="H186" s="22">
        <v>25968394</v>
      </c>
      <c r="I186" s="22">
        <v>17666647</v>
      </c>
      <c r="J186" s="22">
        <v>15718933</v>
      </c>
      <c r="K186" s="22">
        <v>14544697</v>
      </c>
      <c r="L186" s="22">
        <v>17098592</v>
      </c>
      <c r="M186" s="22">
        <v>14387812</v>
      </c>
      <c r="N186" s="22">
        <v>17696068</v>
      </c>
      <c r="O186" s="22">
        <v>19622894</v>
      </c>
      <c r="P186" s="22">
        <v>15994826</v>
      </c>
      <c r="Q186" s="22">
        <v>15899742</v>
      </c>
      <c r="R186" s="22">
        <v>18748985</v>
      </c>
      <c r="S186" s="22">
        <v>15542277</v>
      </c>
    </row>
    <row r="187" spans="1:19" ht="43.8" customHeight="1" x14ac:dyDescent="0.3">
      <c r="A187" s="34"/>
      <c r="B187" s="35"/>
      <c r="C187" s="35"/>
      <c r="D187" s="90" t="s">
        <v>191</v>
      </c>
      <c r="E187" s="90"/>
      <c r="F187" s="91"/>
      <c r="G187" s="65">
        <f t="shared" si="77"/>
        <v>231636496</v>
      </c>
      <c r="H187" s="22">
        <v>23163649</v>
      </c>
      <c r="I187" s="22">
        <v>23163649</v>
      </c>
      <c r="J187" s="22">
        <v>23163649</v>
      </c>
      <c r="K187" s="22">
        <v>23163649</v>
      </c>
      <c r="L187" s="22">
        <v>23163649</v>
      </c>
      <c r="M187" s="22">
        <v>23163649</v>
      </c>
      <c r="N187" s="22">
        <v>23163649</v>
      </c>
      <c r="O187" s="22">
        <v>23163649</v>
      </c>
      <c r="P187" s="22">
        <v>23163649</v>
      </c>
      <c r="Q187" s="22">
        <v>23163655</v>
      </c>
      <c r="R187" s="22">
        <v>0</v>
      </c>
      <c r="S187" s="22">
        <v>0</v>
      </c>
    </row>
    <row r="188" spans="1:19" ht="37.200000000000003" customHeight="1" x14ac:dyDescent="0.3">
      <c r="A188" s="34"/>
      <c r="B188" s="35"/>
      <c r="C188" s="35"/>
      <c r="D188" s="90" t="s">
        <v>192</v>
      </c>
      <c r="E188" s="90"/>
      <c r="F188" s="91"/>
      <c r="G188" s="65">
        <f t="shared" si="77"/>
        <v>3017561473</v>
      </c>
      <c r="H188" s="22">
        <v>245658712</v>
      </c>
      <c r="I188" s="22">
        <v>245658715</v>
      </c>
      <c r="J188" s="22">
        <v>245658712</v>
      </c>
      <c r="K188" s="22">
        <v>245658712</v>
      </c>
      <c r="L188" s="22">
        <v>245658712</v>
      </c>
      <c r="M188" s="22">
        <v>245658712</v>
      </c>
      <c r="N188" s="22">
        <v>245658712</v>
      </c>
      <c r="O188" s="22">
        <v>245658712</v>
      </c>
      <c r="P188" s="22">
        <v>245658712</v>
      </c>
      <c r="Q188" s="22">
        <v>251463456</v>
      </c>
      <c r="R188" s="22">
        <v>251463456</v>
      </c>
      <c r="S188" s="22">
        <v>303706150</v>
      </c>
    </row>
    <row r="189" spans="1:19" ht="25.8" customHeight="1" x14ac:dyDescent="0.3">
      <c r="A189" s="28"/>
      <c r="B189" s="29"/>
      <c r="C189" s="99" t="s">
        <v>193</v>
      </c>
      <c r="D189" s="99"/>
      <c r="E189" s="99"/>
      <c r="F189" s="100"/>
      <c r="G189" s="69">
        <f t="shared" ref="G189:S189" si="80">G190</f>
        <v>3083242888</v>
      </c>
      <c r="H189" s="69">
        <f t="shared" si="80"/>
        <v>93129189</v>
      </c>
      <c r="I189" s="69">
        <f t="shared" si="80"/>
        <v>2278</v>
      </c>
      <c r="J189" s="69">
        <f t="shared" si="80"/>
        <v>-69690543</v>
      </c>
      <c r="K189" s="69">
        <f t="shared" si="80"/>
        <v>579217020</v>
      </c>
      <c r="L189" s="69">
        <f t="shared" si="80"/>
        <v>536564342</v>
      </c>
      <c r="M189" s="69">
        <f t="shared" si="80"/>
        <v>584946651</v>
      </c>
      <c r="N189" s="69">
        <f t="shared" si="80"/>
        <v>307795596</v>
      </c>
      <c r="O189" s="69">
        <f t="shared" si="80"/>
        <v>78131874</v>
      </c>
      <c r="P189" s="69">
        <f t="shared" si="80"/>
        <v>57498672</v>
      </c>
      <c r="Q189" s="69">
        <f t="shared" si="80"/>
        <v>317302957</v>
      </c>
      <c r="R189" s="69">
        <f t="shared" si="80"/>
        <v>279483875</v>
      </c>
      <c r="S189" s="69">
        <f t="shared" si="80"/>
        <v>318860977</v>
      </c>
    </row>
    <row r="190" spans="1:19" ht="25.8" customHeight="1" x14ac:dyDescent="0.3">
      <c r="A190" s="34"/>
      <c r="B190" s="35"/>
      <c r="C190" s="35"/>
      <c r="D190" s="90" t="s">
        <v>193</v>
      </c>
      <c r="E190" s="90"/>
      <c r="F190" s="91"/>
      <c r="G190" s="65">
        <f t="shared" ref="G190" si="81">SUM(H190:S190)</f>
        <v>3083242888</v>
      </c>
      <c r="H190" s="22">
        <v>93129189</v>
      </c>
      <c r="I190" s="22">
        <v>2278</v>
      </c>
      <c r="J190" s="22">
        <v>-69690543</v>
      </c>
      <c r="K190" s="22">
        <v>579217020</v>
      </c>
      <c r="L190" s="22">
        <v>536564342</v>
      </c>
      <c r="M190" s="22">
        <v>584946651</v>
      </c>
      <c r="N190" s="22">
        <v>307795596</v>
      </c>
      <c r="O190" s="22">
        <v>78131874</v>
      </c>
      <c r="P190" s="22">
        <v>57498672</v>
      </c>
      <c r="Q190" s="22">
        <v>317302957</v>
      </c>
      <c r="R190" s="22">
        <v>279483875</v>
      </c>
      <c r="S190" s="22">
        <v>318860977</v>
      </c>
    </row>
    <row r="191" spans="1:19" ht="31.2" customHeight="1" x14ac:dyDescent="0.3">
      <c r="A191" s="28"/>
      <c r="B191" s="29"/>
      <c r="C191" s="99" t="s">
        <v>18</v>
      </c>
      <c r="D191" s="99"/>
      <c r="E191" s="99"/>
      <c r="F191" s="100"/>
      <c r="G191" s="69">
        <f t="shared" ref="G191:S191" si="82">SUM(G192:G203)</f>
        <v>2973115688</v>
      </c>
      <c r="H191" s="69">
        <f t="shared" si="82"/>
        <v>573216968</v>
      </c>
      <c r="I191" s="69">
        <f t="shared" si="82"/>
        <v>457174377</v>
      </c>
      <c r="J191" s="69">
        <f t="shared" si="82"/>
        <v>347916496</v>
      </c>
      <c r="K191" s="69">
        <f t="shared" si="82"/>
        <v>285550619</v>
      </c>
      <c r="L191" s="69">
        <f t="shared" si="82"/>
        <v>260975399</v>
      </c>
      <c r="M191" s="69">
        <f t="shared" si="82"/>
        <v>213164075</v>
      </c>
      <c r="N191" s="69">
        <f t="shared" si="82"/>
        <v>186747249</v>
      </c>
      <c r="O191" s="69">
        <f t="shared" si="82"/>
        <v>157486865</v>
      </c>
      <c r="P191" s="69">
        <f t="shared" si="82"/>
        <v>144734903</v>
      </c>
      <c r="Q191" s="69">
        <f t="shared" si="82"/>
        <v>123374466</v>
      </c>
      <c r="R191" s="69">
        <f t="shared" si="82"/>
        <v>114755853</v>
      </c>
      <c r="S191" s="69">
        <f t="shared" si="82"/>
        <v>108018418</v>
      </c>
    </row>
    <row r="192" spans="1:19" ht="27" customHeight="1" x14ac:dyDescent="0.3">
      <c r="A192" s="34"/>
      <c r="B192" s="35"/>
      <c r="C192" s="36"/>
      <c r="D192" s="90" t="s">
        <v>19</v>
      </c>
      <c r="E192" s="90"/>
      <c r="F192" s="91"/>
      <c r="G192" s="65">
        <f t="shared" ref="G192:G203" si="83">SUM(H192:S192)</f>
        <v>216562365</v>
      </c>
      <c r="H192" s="22">
        <v>16846616</v>
      </c>
      <c r="I192" s="22">
        <v>20928963</v>
      </c>
      <c r="J192" s="22">
        <v>16645528</v>
      </c>
      <c r="K192" s="22">
        <v>15321195</v>
      </c>
      <c r="L192" s="22">
        <v>20807958</v>
      </c>
      <c r="M192" s="22">
        <v>19845678</v>
      </c>
      <c r="N192" s="22">
        <v>19446562</v>
      </c>
      <c r="O192" s="22">
        <v>17580860</v>
      </c>
      <c r="P192" s="22">
        <v>19234031</v>
      </c>
      <c r="Q192" s="22">
        <v>16282111</v>
      </c>
      <c r="R192" s="22">
        <v>16317182</v>
      </c>
      <c r="S192" s="22">
        <v>17305681</v>
      </c>
    </row>
    <row r="193" spans="1:19" ht="27" customHeight="1" x14ac:dyDescent="0.3">
      <c r="A193" s="34"/>
      <c r="B193" s="35"/>
      <c r="C193" s="36"/>
      <c r="D193" s="90" t="s">
        <v>20</v>
      </c>
      <c r="E193" s="90"/>
      <c r="F193" s="91"/>
      <c r="G193" s="65">
        <f t="shared" si="83"/>
        <v>1999774063</v>
      </c>
      <c r="H193" s="22">
        <v>486223796</v>
      </c>
      <c r="I193" s="22">
        <v>374813156</v>
      </c>
      <c r="J193" s="22">
        <v>274082185</v>
      </c>
      <c r="K193" s="22">
        <v>209419957</v>
      </c>
      <c r="L193" s="22">
        <v>169436354</v>
      </c>
      <c r="M193" s="22">
        <v>129098566</v>
      </c>
      <c r="N193" s="22">
        <v>97887457</v>
      </c>
      <c r="O193" s="22">
        <v>78075435</v>
      </c>
      <c r="P193" s="22">
        <v>59177384</v>
      </c>
      <c r="Q193" s="22">
        <v>45056237</v>
      </c>
      <c r="R193" s="22">
        <v>42725210</v>
      </c>
      <c r="S193" s="22">
        <v>33778326</v>
      </c>
    </row>
    <row r="194" spans="1:19" ht="27" customHeight="1" x14ac:dyDescent="0.3">
      <c r="A194" s="28"/>
      <c r="B194" s="29"/>
      <c r="C194" s="30"/>
      <c r="D194" s="97" t="s">
        <v>21</v>
      </c>
      <c r="E194" s="97"/>
      <c r="F194" s="98"/>
      <c r="G194" s="65">
        <f t="shared" si="83"/>
        <v>13747018</v>
      </c>
      <c r="H194" s="22">
        <v>3447047</v>
      </c>
      <c r="I194" s="22">
        <v>664119</v>
      </c>
      <c r="J194" s="22">
        <v>172186</v>
      </c>
      <c r="K194" s="22">
        <v>1567196</v>
      </c>
      <c r="L194" s="22">
        <v>1509398</v>
      </c>
      <c r="M194" s="22">
        <v>490447</v>
      </c>
      <c r="N194" s="22">
        <v>1068187</v>
      </c>
      <c r="O194" s="22">
        <v>180875</v>
      </c>
      <c r="P194" s="22">
        <v>1301466</v>
      </c>
      <c r="Q194" s="22">
        <v>1549739</v>
      </c>
      <c r="R194" s="22">
        <v>1341559</v>
      </c>
      <c r="S194" s="22">
        <v>454799</v>
      </c>
    </row>
    <row r="195" spans="1:19" ht="46.2" customHeight="1" x14ac:dyDescent="0.3">
      <c r="A195" s="34"/>
      <c r="B195" s="35"/>
      <c r="C195" s="36"/>
      <c r="D195" s="90" t="s">
        <v>194</v>
      </c>
      <c r="E195" s="90"/>
      <c r="F195" s="91"/>
      <c r="G195" s="65">
        <f t="shared" si="83"/>
        <v>48412580</v>
      </c>
      <c r="H195" s="22">
        <v>5059655</v>
      </c>
      <c r="I195" s="22">
        <v>4604756</v>
      </c>
      <c r="J195" s="22">
        <v>3959441</v>
      </c>
      <c r="K195" s="22">
        <v>4447790</v>
      </c>
      <c r="L195" s="22">
        <v>3998209</v>
      </c>
      <c r="M195" s="22">
        <v>4302710</v>
      </c>
      <c r="N195" s="22">
        <v>4630142</v>
      </c>
      <c r="O195" s="22">
        <v>6200098</v>
      </c>
      <c r="P195" s="22">
        <v>4608950</v>
      </c>
      <c r="Q195" s="22">
        <v>1858827</v>
      </c>
      <c r="R195" s="22">
        <v>2281849</v>
      </c>
      <c r="S195" s="22">
        <v>2460153</v>
      </c>
    </row>
    <row r="196" spans="1:19" ht="38.4" customHeight="1" x14ac:dyDescent="0.3">
      <c r="A196" s="34"/>
      <c r="B196" s="35"/>
      <c r="C196" s="36"/>
      <c r="D196" s="90" t="s">
        <v>22</v>
      </c>
      <c r="E196" s="90"/>
      <c r="F196" s="91"/>
      <c r="G196" s="65">
        <f t="shared" si="83"/>
        <v>35033048</v>
      </c>
      <c r="H196" s="22">
        <v>6862342</v>
      </c>
      <c r="I196" s="22">
        <v>1949214</v>
      </c>
      <c r="J196" s="22">
        <v>1860346</v>
      </c>
      <c r="K196" s="22">
        <v>3192559</v>
      </c>
      <c r="L196" s="22">
        <v>921148</v>
      </c>
      <c r="M196" s="22">
        <v>2021566</v>
      </c>
      <c r="N196" s="22">
        <v>2644124</v>
      </c>
      <c r="O196" s="22">
        <v>2847862</v>
      </c>
      <c r="P196" s="22">
        <v>3682226</v>
      </c>
      <c r="Q196" s="22">
        <v>2360710</v>
      </c>
      <c r="R196" s="22">
        <v>3139814</v>
      </c>
      <c r="S196" s="22">
        <v>3551137</v>
      </c>
    </row>
    <row r="197" spans="1:19" ht="26.4" customHeight="1" x14ac:dyDescent="0.3">
      <c r="A197" s="34"/>
      <c r="B197" s="35"/>
      <c r="C197" s="36"/>
      <c r="D197" s="90" t="s">
        <v>23</v>
      </c>
      <c r="E197" s="90"/>
      <c r="F197" s="91"/>
      <c r="G197" s="65">
        <f t="shared" si="83"/>
        <v>610190934</v>
      </c>
      <c r="H197" s="22">
        <v>50581387</v>
      </c>
      <c r="I197" s="22">
        <v>49998370</v>
      </c>
      <c r="J197" s="22">
        <v>47063443</v>
      </c>
      <c r="K197" s="22">
        <v>47387522</v>
      </c>
      <c r="L197" s="22">
        <v>60193687</v>
      </c>
      <c r="M197" s="22">
        <v>53110370</v>
      </c>
      <c r="N197" s="22">
        <v>56847771</v>
      </c>
      <c r="O197" s="22">
        <v>48458095</v>
      </c>
      <c r="P197" s="22">
        <v>52565044</v>
      </c>
      <c r="Q197" s="22">
        <v>52419838</v>
      </c>
      <c r="R197" s="22">
        <v>44975044</v>
      </c>
      <c r="S197" s="22">
        <v>46590363</v>
      </c>
    </row>
    <row r="198" spans="1:19" ht="26.4" customHeight="1" x14ac:dyDescent="0.3">
      <c r="A198" s="34"/>
      <c r="B198" s="35"/>
      <c r="C198" s="36"/>
      <c r="D198" s="90" t="s">
        <v>24</v>
      </c>
      <c r="E198" s="90"/>
      <c r="F198" s="91"/>
      <c r="G198" s="65">
        <f t="shared" si="83"/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</row>
    <row r="199" spans="1:19" ht="38.4" customHeight="1" x14ac:dyDescent="0.3">
      <c r="A199" s="34"/>
      <c r="B199" s="35"/>
      <c r="C199" s="36"/>
      <c r="D199" s="90" t="s">
        <v>25</v>
      </c>
      <c r="E199" s="90"/>
      <c r="F199" s="91"/>
      <c r="G199" s="65">
        <f t="shared" si="83"/>
        <v>43964730</v>
      </c>
      <c r="H199" s="22">
        <v>3663728</v>
      </c>
      <c r="I199" s="22">
        <v>3663728</v>
      </c>
      <c r="J199" s="22">
        <v>3663728</v>
      </c>
      <c r="K199" s="22">
        <v>3663728</v>
      </c>
      <c r="L199" s="22">
        <v>3663728</v>
      </c>
      <c r="M199" s="22">
        <v>3663728</v>
      </c>
      <c r="N199" s="22">
        <v>3663728</v>
      </c>
      <c r="O199" s="22">
        <v>3663728</v>
      </c>
      <c r="P199" s="22">
        <v>3663728</v>
      </c>
      <c r="Q199" s="22">
        <v>3663728</v>
      </c>
      <c r="R199" s="22">
        <v>3663728</v>
      </c>
      <c r="S199" s="22">
        <v>3663722</v>
      </c>
    </row>
    <row r="200" spans="1:19" ht="34.799999999999997" customHeight="1" x14ac:dyDescent="0.3">
      <c r="A200" s="34"/>
      <c r="B200" s="35"/>
      <c r="C200" s="36"/>
      <c r="D200" s="90" t="s">
        <v>26</v>
      </c>
      <c r="E200" s="90"/>
      <c r="F200" s="91"/>
      <c r="G200" s="65">
        <f t="shared" si="83"/>
        <v>5430950</v>
      </c>
      <c r="H200" s="22">
        <v>532397</v>
      </c>
      <c r="I200" s="22">
        <v>552071</v>
      </c>
      <c r="J200" s="22">
        <v>469639</v>
      </c>
      <c r="K200" s="22">
        <v>550672</v>
      </c>
      <c r="L200" s="22">
        <v>444917</v>
      </c>
      <c r="M200" s="22">
        <v>631010</v>
      </c>
      <c r="N200" s="22">
        <v>559278</v>
      </c>
      <c r="O200" s="22">
        <v>479912</v>
      </c>
      <c r="P200" s="22">
        <v>502074</v>
      </c>
      <c r="Q200" s="22">
        <v>183276</v>
      </c>
      <c r="R200" s="22">
        <v>311467</v>
      </c>
      <c r="S200" s="22">
        <v>214237</v>
      </c>
    </row>
    <row r="201" spans="1:19" ht="26.4" customHeight="1" x14ac:dyDescent="0.3">
      <c r="A201" s="28"/>
      <c r="B201" s="29"/>
      <c r="C201" s="30"/>
      <c r="D201" s="97" t="s">
        <v>27</v>
      </c>
      <c r="E201" s="97"/>
      <c r="F201" s="98"/>
      <c r="G201" s="65">
        <f t="shared" si="83"/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</row>
    <row r="202" spans="1:19" ht="26.4" customHeight="1" x14ac:dyDescent="0.3">
      <c r="A202" s="34"/>
      <c r="B202" s="35"/>
      <c r="C202" s="36"/>
      <c r="D202" s="90" t="s">
        <v>28</v>
      </c>
      <c r="E202" s="90"/>
      <c r="F202" s="91"/>
      <c r="G202" s="65">
        <f t="shared" si="83"/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</row>
    <row r="203" spans="1:19" ht="39" customHeight="1" x14ac:dyDescent="0.3">
      <c r="A203" s="34"/>
      <c r="B203" s="35"/>
      <c r="C203" s="36"/>
      <c r="D203" s="90" t="s">
        <v>29</v>
      </c>
      <c r="E203" s="90"/>
      <c r="F203" s="91"/>
      <c r="G203" s="65">
        <f t="shared" si="83"/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</row>
    <row r="204" spans="1:19" ht="29.4" customHeight="1" x14ac:dyDescent="0.3">
      <c r="A204" s="70"/>
      <c r="B204" s="71"/>
      <c r="C204" s="99" t="s">
        <v>195</v>
      </c>
      <c r="D204" s="99"/>
      <c r="E204" s="99"/>
      <c r="F204" s="100"/>
      <c r="G204" s="72">
        <f t="shared" ref="G204:S204" si="84">G205+G206</f>
        <v>28590008</v>
      </c>
      <c r="H204" s="72">
        <f t="shared" si="84"/>
        <v>2260563</v>
      </c>
      <c r="I204" s="72">
        <f t="shared" si="84"/>
        <v>2353941</v>
      </c>
      <c r="J204" s="72">
        <f t="shared" si="84"/>
        <v>2389125</v>
      </c>
      <c r="K204" s="72">
        <f t="shared" si="84"/>
        <v>2301817</v>
      </c>
      <c r="L204" s="72">
        <f t="shared" si="84"/>
        <v>2313678</v>
      </c>
      <c r="M204" s="72">
        <f t="shared" si="84"/>
        <v>2516099</v>
      </c>
      <c r="N204" s="72">
        <f t="shared" si="84"/>
        <v>2520088</v>
      </c>
      <c r="O204" s="72">
        <f t="shared" si="84"/>
        <v>2500318</v>
      </c>
      <c r="P204" s="72">
        <f t="shared" si="84"/>
        <v>2488986</v>
      </c>
      <c r="Q204" s="72">
        <f t="shared" si="84"/>
        <v>2307204</v>
      </c>
      <c r="R204" s="72">
        <f t="shared" si="84"/>
        <v>2343463</v>
      </c>
      <c r="S204" s="72">
        <f t="shared" si="84"/>
        <v>2294726</v>
      </c>
    </row>
    <row r="205" spans="1:19" ht="36" customHeight="1" x14ac:dyDescent="0.3">
      <c r="A205" s="73"/>
      <c r="B205" s="47"/>
      <c r="C205" s="36"/>
      <c r="D205" s="90" t="s">
        <v>196</v>
      </c>
      <c r="E205" s="90"/>
      <c r="F205" s="91"/>
      <c r="G205" s="65">
        <f t="shared" ref="G205:G206" si="85">SUM(H205:S205)</f>
        <v>28590008</v>
      </c>
      <c r="H205" s="22">
        <v>2260563</v>
      </c>
      <c r="I205" s="22">
        <v>2353941</v>
      </c>
      <c r="J205" s="22">
        <v>2389125</v>
      </c>
      <c r="K205" s="22">
        <v>2301817</v>
      </c>
      <c r="L205" s="22">
        <v>2313678</v>
      </c>
      <c r="M205" s="22">
        <v>2516099</v>
      </c>
      <c r="N205" s="22">
        <v>2520088</v>
      </c>
      <c r="O205" s="22">
        <v>2500318</v>
      </c>
      <c r="P205" s="22">
        <v>2488986</v>
      </c>
      <c r="Q205" s="22">
        <v>2307204</v>
      </c>
      <c r="R205" s="22">
        <v>2343463</v>
      </c>
      <c r="S205" s="22">
        <v>2294726</v>
      </c>
    </row>
    <row r="206" spans="1:19" ht="37.799999999999997" customHeight="1" x14ac:dyDescent="0.3">
      <c r="A206" s="70"/>
      <c r="B206" s="71"/>
      <c r="C206" s="30"/>
      <c r="D206" s="97" t="s">
        <v>197</v>
      </c>
      <c r="E206" s="97"/>
      <c r="F206" s="98"/>
      <c r="G206" s="65">
        <f t="shared" si="85"/>
        <v>0</v>
      </c>
      <c r="H206" s="22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</row>
    <row r="207" spans="1:19" ht="12.6" customHeight="1" x14ac:dyDescent="0.3">
      <c r="A207" s="70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39" customHeight="1" x14ac:dyDescent="0.3">
      <c r="A208" s="89" t="s">
        <v>198</v>
      </c>
      <c r="B208" s="84"/>
      <c r="C208" s="84"/>
      <c r="D208" s="84"/>
      <c r="E208" s="84"/>
      <c r="F208" s="85"/>
      <c r="G208" s="69">
        <f t="shared" ref="G208:S208" si="86">SUM(G209:G211)</f>
        <v>3043961315</v>
      </c>
      <c r="H208" s="69">
        <f t="shared" si="86"/>
        <v>288556528</v>
      </c>
      <c r="I208" s="69">
        <f t="shared" si="86"/>
        <v>185841598</v>
      </c>
      <c r="J208" s="69">
        <f t="shared" si="86"/>
        <v>309798605</v>
      </c>
      <c r="K208" s="69">
        <f t="shared" si="86"/>
        <v>112015713</v>
      </c>
      <c r="L208" s="69">
        <f t="shared" si="86"/>
        <v>412782379</v>
      </c>
      <c r="M208" s="69">
        <f t="shared" si="86"/>
        <v>190341779</v>
      </c>
      <c r="N208" s="69">
        <f t="shared" si="86"/>
        <v>337112344</v>
      </c>
      <c r="O208" s="69">
        <f t="shared" si="86"/>
        <v>184624342</v>
      </c>
      <c r="P208" s="69">
        <f t="shared" si="86"/>
        <v>303073997</v>
      </c>
      <c r="Q208" s="69">
        <f t="shared" si="86"/>
        <v>257737074</v>
      </c>
      <c r="R208" s="69">
        <f t="shared" si="86"/>
        <v>199433391</v>
      </c>
      <c r="S208" s="69">
        <f t="shared" si="86"/>
        <v>262643565</v>
      </c>
    </row>
    <row r="209" spans="1:19" ht="23.4" customHeight="1" x14ac:dyDescent="0.3">
      <c r="A209" s="73"/>
      <c r="B209" s="47"/>
      <c r="C209" s="47"/>
      <c r="D209" s="90" t="s">
        <v>199</v>
      </c>
      <c r="E209" s="90"/>
      <c r="F209" s="91"/>
      <c r="G209" s="65">
        <f t="shared" ref="G209:G219" si="87">SUM(H209:S209)</f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</row>
    <row r="210" spans="1:19" ht="23.4" customHeight="1" x14ac:dyDescent="0.3">
      <c r="A210" s="34"/>
      <c r="B210" s="35"/>
      <c r="C210" s="35"/>
      <c r="D210" s="90" t="s">
        <v>200</v>
      </c>
      <c r="E210" s="90"/>
      <c r="F210" s="91"/>
      <c r="G210" s="65">
        <f t="shared" si="87"/>
        <v>3043961315</v>
      </c>
      <c r="H210" s="22">
        <v>288556528</v>
      </c>
      <c r="I210" s="22">
        <v>185841598</v>
      </c>
      <c r="J210" s="22">
        <v>309798605</v>
      </c>
      <c r="K210" s="22">
        <v>112015713</v>
      </c>
      <c r="L210" s="22">
        <v>412782379</v>
      </c>
      <c r="M210" s="22">
        <v>190341779</v>
      </c>
      <c r="N210" s="22">
        <v>337112344</v>
      </c>
      <c r="O210" s="22">
        <v>184624342</v>
      </c>
      <c r="P210" s="22">
        <v>303073997</v>
      </c>
      <c r="Q210" s="22">
        <v>257737074</v>
      </c>
      <c r="R210" s="22">
        <v>199433391</v>
      </c>
      <c r="S210" s="22">
        <v>262643565</v>
      </c>
    </row>
    <row r="211" spans="1:19" ht="23.4" customHeight="1" x14ac:dyDescent="0.3">
      <c r="A211" s="34"/>
      <c r="B211" s="35"/>
      <c r="C211" s="35"/>
      <c r="D211" s="90" t="s">
        <v>201</v>
      </c>
      <c r="E211" s="90"/>
      <c r="F211" s="91"/>
      <c r="G211" s="65">
        <f t="shared" si="87"/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</row>
    <row r="212" spans="1:19" ht="12.6" customHeight="1" x14ac:dyDescent="0.3">
      <c r="A212" s="3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33.6" customHeight="1" x14ac:dyDescent="0.3">
      <c r="A213" s="92" t="s">
        <v>202</v>
      </c>
      <c r="B213" s="93"/>
      <c r="C213" s="93"/>
      <c r="D213" s="93"/>
      <c r="E213" s="93"/>
      <c r="F213" s="94"/>
      <c r="G213" s="74">
        <f t="shared" si="87"/>
        <v>1</v>
      </c>
      <c r="H213" s="74">
        <v>0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1</v>
      </c>
    </row>
    <row r="214" spans="1:19" s="26" customFormat="1" ht="31.8" customHeight="1" x14ac:dyDescent="0.3">
      <c r="A214" s="75"/>
      <c r="B214" s="76" t="s">
        <v>203</v>
      </c>
      <c r="C214" s="76"/>
      <c r="D214" s="76"/>
      <c r="E214" s="77"/>
      <c r="F214" s="78"/>
      <c r="G214" s="52">
        <f t="shared" si="87"/>
        <v>1</v>
      </c>
      <c r="H214" s="52">
        <v>0</v>
      </c>
      <c r="I214" s="52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v>0</v>
      </c>
      <c r="O214" s="52">
        <v>0</v>
      </c>
      <c r="P214" s="52">
        <v>0</v>
      </c>
      <c r="Q214" s="52">
        <v>0</v>
      </c>
      <c r="R214" s="52">
        <v>0</v>
      </c>
      <c r="S214" s="52">
        <v>1</v>
      </c>
    </row>
    <row r="215" spans="1:19" ht="38.4" customHeight="1" x14ac:dyDescent="0.3">
      <c r="A215" s="75"/>
      <c r="B215" s="76"/>
      <c r="C215" s="76"/>
      <c r="D215" s="95" t="s">
        <v>204</v>
      </c>
      <c r="E215" s="95"/>
      <c r="F215" s="96"/>
      <c r="G215" s="65">
        <f t="shared" si="87"/>
        <v>1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>
        <v>0</v>
      </c>
      <c r="P215" s="65">
        <v>0</v>
      </c>
      <c r="Q215" s="65">
        <v>0</v>
      </c>
      <c r="R215" s="65">
        <v>0</v>
      </c>
      <c r="S215" s="65">
        <v>1</v>
      </c>
    </row>
    <row r="216" spans="1:19" ht="29.4" customHeight="1" x14ac:dyDescent="0.3">
      <c r="A216" s="75"/>
      <c r="B216" s="84" t="s">
        <v>205</v>
      </c>
      <c r="C216" s="84"/>
      <c r="D216" s="84"/>
      <c r="E216" s="84"/>
      <c r="F216" s="85"/>
      <c r="G216" s="64">
        <f t="shared" si="87"/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</row>
    <row r="217" spans="1:19" ht="13.2" customHeight="1" x14ac:dyDescent="0.3">
      <c r="A217" s="75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24" customHeight="1" x14ac:dyDescent="0.3">
      <c r="A218" s="86" t="s">
        <v>206</v>
      </c>
      <c r="B218" s="87"/>
      <c r="C218" s="87"/>
      <c r="D218" s="87"/>
      <c r="E218" s="87"/>
      <c r="F218" s="88"/>
      <c r="G218" s="66">
        <f>G219</f>
        <v>0</v>
      </c>
      <c r="H218" s="66">
        <f t="shared" ref="H218:S218" si="88">H219</f>
        <v>0</v>
      </c>
      <c r="I218" s="66">
        <f t="shared" si="88"/>
        <v>0</v>
      </c>
      <c r="J218" s="66">
        <f t="shared" si="88"/>
        <v>0</v>
      </c>
      <c r="K218" s="66">
        <f t="shared" si="88"/>
        <v>0</v>
      </c>
      <c r="L218" s="66">
        <f t="shared" si="88"/>
        <v>0</v>
      </c>
      <c r="M218" s="66">
        <f t="shared" si="88"/>
        <v>0</v>
      </c>
      <c r="N218" s="66">
        <f t="shared" si="88"/>
        <v>0</v>
      </c>
      <c r="O218" s="66">
        <f t="shared" si="88"/>
        <v>0</v>
      </c>
      <c r="P218" s="66">
        <f t="shared" si="88"/>
        <v>0</v>
      </c>
      <c r="Q218" s="66">
        <f t="shared" si="88"/>
        <v>0</v>
      </c>
      <c r="R218" s="66">
        <f t="shared" si="88"/>
        <v>0</v>
      </c>
      <c r="S218" s="66">
        <f t="shared" si="88"/>
        <v>0</v>
      </c>
    </row>
    <row r="219" spans="1:19" ht="30" customHeight="1" x14ac:dyDescent="0.3">
      <c r="A219" s="79"/>
      <c r="B219" s="80" t="s">
        <v>207</v>
      </c>
      <c r="C219" s="80"/>
      <c r="D219" s="80"/>
      <c r="E219" s="81"/>
      <c r="F219" s="82"/>
      <c r="G219" s="64">
        <f t="shared" si="87"/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</row>
    <row r="220" spans="1:19" x14ac:dyDescent="0.25"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</row>
  </sheetData>
  <mergeCells count="176">
    <mergeCell ref="B7:I7"/>
    <mergeCell ref="A9:F9"/>
    <mergeCell ref="A11:F11"/>
    <mergeCell ref="A13:F13"/>
    <mergeCell ref="B15:F15"/>
    <mergeCell ref="C16:F16"/>
    <mergeCell ref="C23:F23"/>
    <mergeCell ref="D24:F24"/>
    <mergeCell ref="D25:F25"/>
    <mergeCell ref="D26:F26"/>
    <mergeCell ref="C27:F27"/>
    <mergeCell ref="D28:F28"/>
    <mergeCell ref="D17:F17"/>
    <mergeCell ref="D18:F18"/>
    <mergeCell ref="D19:F19"/>
    <mergeCell ref="D20:F20"/>
    <mergeCell ref="C21:F21"/>
    <mergeCell ref="D22:F22"/>
    <mergeCell ref="B36:F36"/>
    <mergeCell ref="D37:F37"/>
    <mergeCell ref="B39:F39"/>
    <mergeCell ref="D40:F40"/>
    <mergeCell ref="B42:F42"/>
    <mergeCell ref="C43:F43"/>
    <mergeCell ref="C29:F29"/>
    <mergeCell ref="D30:F30"/>
    <mergeCell ref="C31:F31"/>
    <mergeCell ref="C32:F32"/>
    <mergeCell ref="D33:F33"/>
    <mergeCell ref="C34:F34"/>
    <mergeCell ref="E50:F50"/>
    <mergeCell ref="E51:F51"/>
    <mergeCell ref="E52:F52"/>
    <mergeCell ref="E53:F53"/>
    <mergeCell ref="E54:F54"/>
    <mergeCell ref="E55:F55"/>
    <mergeCell ref="D44:F44"/>
    <mergeCell ref="E45:F45"/>
    <mergeCell ref="E46:F46"/>
    <mergeCell ref="E47:F47"/>
    <mergeCell ref="E48:F48"/>
    <mergeCell ref="D49:F49"/>
    <mergeCell ref="E63:F63"/>
    <mergeCell ref="E64:F64"/>
    <mergeCell ref="D65:F65"/>
    <mergeCell ref="E66:F66"/>
    <mergeCell ref="E67:F67"/>
    <mergeCell ref="E68:F68"/>
    <mergeCell ref="E56:F56"/>
    <mergeCell ref="E57:F57"/>
    <mergeCell ref="C58:F58"/>
    <mergeCell ref="D59:F59"/>
    <mergeCell ref="E60:F60"/>
    <mergeCell ref="D62:F62"/>
    <mergeCell ref="E75:F75"/>
    <mergeCell ref="E76:F76"/>
    <mergeCell ref="D79:F79"/>
    <mergeCell ref="E80:F80"/>
    <mergeCell ref="E81:F81"/>
    <mergeCell ref="D82:F82"/>
    <mergeCell ref="D69:F69"/>
    <mergeCell ref="E70:F70"/>
    <mergeCell ref="E71:F71"/>
    <mergeCell ref="D72:F72"/>
    <mergeCell ref="E73:F73"/>
    <mergeCell ref="E74:F74"/>
    <mergeCell ref="D89:F89"/>
    <mergeCell ref="E90:F90"/>
    <mergeCell ref="D91:F91"/>
    <mergeCell ref="E92:F92"/>
    <mergeCell ref="E93:F93"/>
    <mergeCell ref="D94:F94"/>
    <mergeCell ref="E83:F83"/>
    <mergeCell ref="E84:F84"/>
    <mergeCell ref="E85:F85"/>
    <mergeCell ref="E86:F86"/>
    <mergeCell ref="D87:F87"/>
    <mergeCell ref="E88:F88"/>
    <mergeCell ref="E101:F101"/>
    <mergeCell ref="E102:F102"/>
    <mergeCell ref="D103:F103"/>
    <mergeCell ref="E104:F104"/>
    <mergeCell ref="D105:F105"/>
    <mergeCell ref="E106:F106"/>
    <mergeCell ref="E95:F95"/>
    <mergeCell ref="E96:F96"/>
    <mergeCell ref="D97:F97"/>
    <mergeCell ref="E98:F98"/>
    <mergeCell ref="E99:F99"/>
    <mergeCell ref="D100:F100"/>
    <mergeCell ref="E113:F113"/>
    <mergeCell ref="D114:F114"/>
    <mergeCell ref="E115:F115"/>
    <mergeCell ref="C116:F116"/>
    <mergeCell ref="D117:F117"/>
    <mergeCell ref="E118:F118"/>
    <mergeCell ref="D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D129:F129"/>
    <mergeCell ref="C140:F140"/>
    <mergeCell ref="D119:F119"/>
    <mergeCell ref="E120:F120"/>
    <mergeCell ref="E121:F121"/>
    <mergeCell ref="E122:F122"/>
    <mergeCell ref="D123:F123"/>
    <mergeCell ref="E124:F124"/>
    <mergeCell ref="C148:F148"/>
    <mergeCell ref="B150:F150"/>
    <mergeCell ref="C151:F151"/>
    <mergeCell ref="D152:F152"/>
    <mergeCell ref="D153:F153"/>
    <mergeCell ref="D154:F154"/>
    <mergeCell ref="C141:F141"/>
    <mergeCell ref="C142:F142"/>
    <mergeCell ref="B144:F144"/>
    <mergeCell ref="C145:F145"/>
    <mergeCell ref="D146:F146"/>
    <mergeCell ref="D147:F147"/>
    <mergeCell ref="A163:F163"/>
    <mergeCell ref="A165:F165"/>
    <mergeCell ref="C167:F167"/>
    <mergeCell ref="D168:F168"/>
    <mergeCell ref="D169:F169"/>
    <mergeCell ref="D170:F170"/>
    <mergeCell ref="D155:F155"/>
    <mergeCell ref="C156:F156"/>
    <mergeCell ref="C157:F157"/>
    <mergeCell ref="C158:F158"/>
    <mergeCell ref="B160:F160"/>
    <mergeCell ref="C161:F161"/>
    <mergeCell ref="D177:F177"/>
    <mergeCell ref="D180:F180"/>
    <mergeCell ref="D181:F181"/>
    <mergeCell ref="D186:F186"/>
    <mergeCell ref="D187:F187"/>
    <mergeCell ref="D188:F188"/>
    <mergeCell ref="D171:F171"/>
    <mergeCell ref="D172:F172"/>
    <mergeCell ref="D173:F173"/>
    <mergeCell ref="C174:F174"/>
    <mergeCell ref="D175:F175"/>
    <mergeCell ref="D176:F176"/>
    <mergeCell ref="D195:F195"/>
    <mergeCell ref="D196:F196"/>
    <mergeCell ref="D197:F197"/>
    <mergeCell ref="D198:F198"/>
    <mergeCell ref="D199:F199"/>
    <mergeCell ref="D200:F200"/>
    <mergeCell ref="C189:F189"/>
    <mergeCell ref="D190:F190"/>
    <mergeCell ref="C191:F191"/>
    <mergeCell ref="D192:F192"/>
    <mergeCell ref="D193:F193"/>
    <mergeCell ref="D194:F194"/>
    <mergeCell ref="B216:F216"/>
    <mergeCell ref="A218:F218"/>
    <mergeCell ref="A208:F208"/>
    <mergeCell ref="D209:F209"/>
    <mergeCell ref="D210:F210"/>
    <mergeCell ref="D211:F211"/>
    <mergeCell ref="A213:F213"/>
    <mergeCell ref="D215:F215"/>
    <mergeCell ref="D201:F201"/>
    <mergeCell ref="D202:F202"/>
    <mergeCell ref="D203:F203"/>
    <mergeCell ref="C204:F204"/>
    <mergeCell ref="D205:F205"/>
    <mergeCell ref="D206:F206"/>
  </mergeCells>
  <printOptions horizontalCentered="1"/>
  <pageMargins left="0.70866141732283472" right="0" top="0.74803149606299213" bottom="0.39370078740157483" header="0.31496062992125984" footer="0.31496062992125984"/>
  <pageSetup paperSize="5" scale="47" orientation="landscape" r:id="rId1"/>
  <ignoredErrors>
    <ignoredError sqref="G21:G23 G82:G97 G72:G79 G62:G65 G49 G27:G33 G69 G100:G107 G119:G129 G177:G181 G189 G204" formula="1"/>
    <ignoredError sqref="H129:S129 H151:S1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4- Calendario de Ingresos</vt:lpstr>
      <vt:lpstr>'Anexo 4- Calendario de Ingresos'!Área_de_impresión</vt:lpstr>
      <vt:lpstr>'Anexo 4- Calendario de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2025-02-17T04:38:08Z</cp:lastPrinted>
  <dcterms:created xsi:type="dcterms:W3CDTF">2017-11-15T04:02:52Z</dcterms:created>
  <dcterms:modified xsi:type="dcterms:W3CDTF">2025-02-17T17:54:40Z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